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2"/>
  </bookViews>
  <sheets>
    <sheet name="CHART-2" sheetId="1" r:id="rId1"/>
    <sheet name="DATA-2" sheetId="2" r:id="rId2"/>
    <sheet name="CHART-1" sheetId="3" r:id="rId3"/>
    <sheet name="DATA-1" sheetId="4" r:id="rId4"/>
    <sheet name="SKETCH" sheetId="5" r:id="rId5"/>
  </sheets>
  <definedNames/>
  <calcPr fullCalcOnLoad="1"/>
</workbook>
</file>

<file path=xl/sharedStrings.xml><?xml version="1.0" encoding="utf-8"?>
<sst xmlns="http://schemas.openxmlformats.org/spreadsheetml/2006/main" count="116" uniqueCount="20">
  <si>
    <t xml:space="preserve">rod length = </t>
  </si>
  <si>
    <t>crank stroke =</t>
  </si>
  <si>
    <t>mm</t>
  </si>
  <si>
    <t>X1 (mm)</t>
  </si>
  <si>
    <t>Y1 (mm)</t>
  </si>
  <si>
    <t>crank rotation
Theta
(radians from TDC)</t>
  </si>
  <si>
    <t>Y2 (mm)</t>
  </si>
  <si>
    <t>RPM =</t>
  </si>
  <si>
    <t>revolutions per minute     =</t>
  </si>
  <si>
    <t>degrees per second</t>
  </si>
  <si>
    <t>Equations for Piston Displacement, 
Velocity and Acceleration</t>
  </si>
  <si>
    <t>crank rotation
Theta
(deg. from TDC)</t>
  </si>
  <si>
    <t>rod angularity
Alpha
(rad. from horizontal)</t>
  </si>
  <si>
    <t>rod angularity
Gamma
(deg. from vertical)</t>
  </si>
  <si>
    <t>piston
displacement
from TDC (mm)</t>
  </si>
  <si>
    <t>piston
velocity
(m/s)</t>
  </si>
  <si>
    <t>piston acceleration
(m/s^2)
(divided by 1000)</t>
  </si>
  <si>
    <t>Rod #1
piston acceleration
(m/s^2)
(divided by 1000)</t>
  </si>
  <si>
    <t>stroke divided by 2</t>
  </si>
  <si>
    <t>radius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</si>
</sst>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sz val="9"/>
      <name val="Arial Black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7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65"/>
          <c:w val="0.859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v>100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'DATA-2'!$J$8:$J$44</c:f>
              <c:numCache>
                <c:ptCount val="37"/>
                <c:pt idx="0">
                  <c:v>43.04298104121582</c:v>
                </c:pt>
                <c:pt idx="1">
                  <c:v>41.90599271530826</c:v>
                </c:pt>
                <c:pt idx="2">
                  <c:v>38.552405524796455</c:v>
                </c:pt>
                <c:pt idx="3">
                  <c:v>33.16025365624468</c:v>
                </c:pt>
                <c:pt idx="4">
                  <c:v>26.04723590480462</c:v>
                </c:pt>
                <c:pt idx="5">
                  <c:v>17.693345107436567</c:v>
                </c:pt>
                <c:pt idx="6">
                  <c:v>8.744297950793486</c:v>
                </c:pt>
                <c:pt idx="7">
                  <c:v>-0.03056534124483512</c:v>
                </c:pt>
                <c:pt idx="8">
                  <c:v>-7.846551720852676</c:v>
                </c:pt>
                <c:pt idx="9">
                  <c:v>-14.06429481053509</c:v>
                </c:pt>
                <c:pt idx="10">
                  <c:v>-18.342278786324826</c:v>
                </c:pt>
                <c:pt idx="11">
                  <c:v>-20.703108165568636</c:v>
                </c:pt>
                <c:pt idx="12">
                  <c:v>-21.47692956410587</c:v>
                </c:pt>
                <c:pt idx="13">
                  <c:v>-21.158303922116144</c:v>
                </c:pt>
                <c:pt idx="14">
                  <c:v>-20.254342041826163</c:v>
                </c:pt>
                <c:pt idx="15">
                  <c:v>-19.18440058660289</c:v>
                </c:pt>
                <c:pt idx="16">
                  <c:v>-18.244858760264826</c:v>
                </c:pt>
                <c:pt idx="17">
                  <c:v>-17.618456830237488</c:v>
                </c:pt>
                <c:pt idx="18">
                  <c:v>-17.400028442377405</c:v>
                </c:pt>
                <c:pt idx="19">
                  <c:v>-17.618443688696868</c:v>
                </c:pt>
                <c:pt idx="20">
                  <c:v>-18.244834275807086</c:v>
                </c:pt>
                <c:pt idx="21">
                  <c:v>-19.184368843857555</c:v>
                </c:pt>
                <c:pt idx="22">
                  <c:v>-20.254310210253685</c:v>
                </c:pt>
                <c:pt idx="23">
                  <c:v>-21.158282919421918</c:v>
                </c:pt>
                <c:pt idx="24">
                  <c:v>-21.476933810139982</c:v>
                </c:pt>
                <c:pt idx="25">
                  <c:v>-20.703153567026025</c:v>
                </c:pt>
                <c:pt idx="26">
                  <c:v>-18.34237871130096</c:v>
                </c:pt>
                <c:pt idx="27">
                  <c:v>-14.064455199326773</c:v>
                </c:pt>
                <c:pt idx="28">
                  <c:v>-7.846767700208677</c:v>
                </c:pt>
                <c:pt idx="29">
                  <c:v>-0.03082137240970162</c:v>
                </c:pt>
                <c:pt idx="30">
                  <c:v>8.744024394724017</c:v>
                </c:pt>
                <c:pt idx="31">
                  <c:v>17.69307837403123</c:v>
                </c:pt>
                <c:pt idx="32">
                  <c:v>26.046997880354738</c:v>
                </c:pt>
                <c:pt idx="33">
                  <c:v>33.1600615235729</c:v>
                </c:pt>
                <c:pt idx="34">
                  <c:v>38.55227132677302</c:v>
                </c:pt>
                <c:pt idx="35">
                  <c:v>41.90592387045029</c:v>
                </c:pt>
                <c:pt idx="36">
                  <c:v>43.04298104121582</c:v>
                </c:pt>
              </c:numCache>
            </c:numRef>
          </c:yVal>
          <c:smooth val="1"/>
        </c:ser>
        <c:ser>
          <c:idx val="1"/>
          <c:order val="1"/>
          <c:tx>
            <c:v>125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'DATA-2'!$J$53:$J$89</c:f>
              <c:numCache>
                <c:ptCount val="37"/>
                <c:pt idx="0">
                  <c:v>40.45801684205939</c:v>
                </c:pt>
                <c:pt idx="1">
                  <c:v>39.429656077311236</c:v>
                </c:pt>
                <c:pt idx="2">
                  <c:v>36.40693886604208</c:v>
                </c:pt>
                <c:pt idx="3">
                  <c:v>31.57736156458562</c:v>
                </c:pt>
                <c:pt idx="4">
                  <c:v>25.256095777685175</c:v>
                </c:pt>
                <c:pt idx="5">
                  <c:v>17.883734951670686</c:v>
                </c:pt>
                <c:pt idx="6">
                  <c:v>10.005686374009395</c:v>
                </c:pt>
                <c:pt idx="7">
                  <c:v>2.2242786114512114</c:v>
                </c:pt>
                <c:pt idx="8">
                  <c:v>-4.878882981711314</c:v>
                </c:pt>
                <c:pt idx="9">
                  <c:v>-10.83636795282827</c:v>
                </c:pt>
                <c:pt idx="10">
                  <c:v>-15.374602314632961</c:v>
                </c:pt>
                <c:pt idx="11">
                  <c:v>-18.448250726113017</c:v>
                </c:pt>
                <c:pt idx="12">
                  <c:v>-20.21552495164538</c:v>
                </c:pt>
                <c:pt idx="13">
                  <c:v>-20.96789813112484</c:v>
                </c:pt>
                <c:pt idx="14">
                  <c:v>-21.04546852130658</c:v>
                </c:pt>
                <c:pt idx="15">
                  <c:v>-20.767282343383123</c:v>
                </c:pt>
                <c:pt idx="16">
                  <c:v>-20.390318646975643</c:v>
                </c:pt>
                <c:pt idx="17">
                  <c:v>-20.094770228872967</c:v>
                </c:pt>
                <c:pt idx="18">
                  <c:v>-19.984954432060004</c:v>
                </c:pt>
                <c:pt idx="19">
                  <c:v>-20.094763720774452</c:v>
                </c:pt>
                <c:pt idx="20">
                  <c:v>-20.390307706551777</c:v>
                </c:pt>
                <c:pt idx="21">
                  <c:v>-20.76727127034085</c:v>
                </c:pt>
                <c:pt idx="22">
                  <c:v>-21.045463984966577</c:v>
                </c:pt>
                <c:pt idx="23">
                  <c:v>-20.96790902192334</c:v>
                </c:pt>
                <c:pt idx="24">
                  <c:v>-20.215561576186044</c:v>
                </c:pt>
                <c:pt idx="25">
                  <c:v>-18.4483231011551</c:v>
                </c:pt>
                <c:pt idx="26">
                  <c:v>-15.374717704816915</c:v>
                </c:pt>
                <c:pt idx="27">
                  <c:v>-10.836528341742838</c:v>
                </c:pt>
                <c:pt idx="28">
                  <c:v>-4.879083496072781</c:v>
                </c:pt>
                <c:pt idx="29">
                  <c:v>2.2240495537399854</c:v>
                </c:pt>
                <c:pt idx="30">
                  <c:v>10.005445196411863</c:v>
                </c:pt>
                <c:pt idx="31">
                  <c:v>17.88350011180172</c:v>
                </c:pt>
                <c:pt idx="32">
                  <c:v>25.2558850485586</c:v>
                </c:pt>
                <c:pt idx="33">
                  <c:v>31.577190101724877</c:v>
                </c:pt>
                <c:pt idx="34">
                  <c:v>36.406818212159465</c:v>
                </c:pt>
                <c:pt idx="35">
                  <c:v>39.42959386597346</c:v>
                </c:pt>
                <c:pt idx="36">
                  <c:v>40.45801684205939</c:v>
                </c:pt>
              </c:numCache>
            </c:numRef>
          </c:yVal>
          <c:smooth val="1"/>
        </c:ser>
        <c:ser>
          <c:idx val="2"/>
          <c:order val="2"/>
          <c:tx>
            <c:v>144.25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'DATA-2'!$J$98:$J$134</c:f>
              <c:numCache>
                <c:ptCount val="37"/>
                <c:pt idx="0">
                  <c:v>39.0840882642804</c:v>
                </c:pt>
                <c:pt idx="1">
                  <c:v>38.12152552337735</c:v>
                </c:pt>
                <c:pt idx="2">
                  <c:v>35.295272997138554</c:v>
                </c:pt>
                <c:pt idx="3">
                  <c:v>30.787789495711305</c:v>
                </c:pt>
                <c:pt idx="4">
                  <c:v>24.898878275873226</c:v>
                </c:pt>
                <c:pt idx="5">
                  <c:v>18.035461371540833</c:v>
                </c:pt>
                <c:pt idx="6">
                  <c:v>10.685646074634638</c:v>
                </c:pt>
                <c:pt idx="7">
                  <c:v>3.373675239073992</c:v>
                </c:pt>
                <c:pt idx="8">
                  <c:v>-3.4030113444152166</c:v>
                </c:pt>
                <c:pt idx="9">
                  <c:v>-9.24324152070214</c:v>
                </c:pt>
                <c:pt idx="10">
                  <c:v>-13.898727178663451</c:v>
                </c:pt>
                <c:pt idx="11">
                  <c:v>-17.298847844041827</c:v>
                </c:pt>
                <c:pt idx="12">
                  <c:v>-19.53555745064638</c:v>
                </c:pt>
                <c:pt idx="13">
                  <c:v>-20.816163650828884</c:v>
                </c:pt>
                <c:pt idx="14">
                  <c:v>-21.40267875335738</c:v>
                </c:pt>
                <c:pt idx="15">
                  <c:v>-21.556848618741295</c:v>
                </c:pt>
                <c:pt idx="16">
                  <c:v>-21.501980551963523</c:v>
                </c:pt>
                <c:pt idx="17">
                  <c:v>-21.402888172684868</c:v>
                </c:pt>
                <c:pt idx="18">
                  <c:v>-21.358862788522067</c:v>
                </c:pt>
                <c:pt idx="19">
                  <c:v>-21.40288566214984</c:v>
                </c:pt>
                <c:pt idx="20">
                  <c:v>-21.501977539341116</c:v>
                </c:pt>
                <c:pt idx="21">
                  <c:v>-21.556849132706404</c:v>
                </c:pt>
                <c:pt idx="22">
                  <c:v>-21.40268875652207</c:v>
                </c:pt>
                <c:pt idx="23">
                  <c:v>-20.816190662473232</c:v>
                </c:pt>
                <c:pt idx="24">
                  <c:v>-19.53560967594767</c:v>
                </c:pt>
                <c:pt idx="25">
                  <c:v>-17.298932728014734</c:v>
                </c:pt>
                <c:pt idx="26">
                  <c:v>-13.898849566243543</c:v>
                </c:pt>
                <c:pt idx="27">
                  <c:v>-9.243401909671753</c:v>
                </c:pt>
                <c:pt idx="28">
                  <c:v>-3.4032048614788035</c:v>
                </c:pt>
                <c:pt idx="29">
                  <c:v>3.3734586902261987</c:v>
                </c:pt>
                <c:pt idx="30">
                  <c:v>10.685420497770588</c:v>
                </c:pt>
                <c:pt idx="31">
                  <c:v>18.035242652528577</c:v>
                </c:pt>
                <c:pt idx="32">
                  <c:v>24.89868208628762</c:v>
                </c:pt>
                <c:pt idx="33">
                  <c:v>30.787629619908884</c:v>
                </c:pt>
                <c:pt idx="34">
                  <c:v>35.29516027111619</c:v>
                </c:pt>
                <c:pt idx="35">
                  <c:v>38.121467309647834</c:v>
                </c:pt>
                <c:pt idx="36">
                  <c:v>39.0840882642804</c:v>
                </c:pt>
              </c:numCache>
            </c:numRef>
          </c:yVal>
          <c:smooth val="1"/>
        </c:ser>
        <c:ser>
          <c:idx val="3"/>
          <c:order val="3"/>
          <c:tx>
            <c:v>200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'DATA-2'!$J$143:$J$179</c:f>
              <c:numCache>
                <c:ptCount val="37"/>
                <c:pt idx="0">
                  <c:v>36.605479426840844</c:v>
                </c:pt>
                <c:pt idx="1">
                  <c:v>35.7727556173307</c:v>
                </c:pt>
                <c:pt idx="2">
                  <c:v>33.328802300993146</c:v>
                </c:pt>
                <c:pt idx="3">
                  <c:v>29.432087514590524</c:v>
                </c:pt>
                <c:pt idx="4">
                  <c:v>24.335642281781162</c:v>
                </c:pt>
                <c:pt idx="5">
                  <c:v>18.370679377935467</c:v>
                </c:pt>
                <c:pt idx="6">
                  <c:v>11.919889238690077</c:v>
                </c:pt>
                <c:pt idx="7">
                  <c:v>5.382161130875306</c:v>
                </c:pt>
                <c:pt idx="8">
                  <c:v>-0.8682721686797888</c:v>
                </c:pt>
                <c:pt idx="9">
                  <c:v>-6.521763606239006</c:v>
                </c:pt>
                <c:pt idx="10">
                  <c:v>-11.363982413556515</c:v>
                </c:pt>
                <c:pt idx="11">
                  <c:v>-15.29035177837885</c:v>
                </c:pt>
                <c:pt idx="12">
                  <c:v>-18.301301237509506</c:v>
                </c:pt>
                <c:pt idx="13">
                  <c:v>-20.480931679456173</c:v>
                </c:pt>
                <c:pt idx="14">
                  <c:v>-21.965901661807692</c:v>
                </c:pt>
                <c:pt idx="15">
                  <c:v>-22.912539779657948</c:v>
                </c:pt>
                <c:pt idx="16">
                  <c:v>-23.46844361287544</c:v>
                </c:pt>
                <c:pt idx="17">
                  <c:v>-23.751634974280318</c:v>
                </c:pt>
                <c:pt idx="18">
                  <c:v>-23.83743526789229</c:v>
                </c:pt>
                <c:pt idx="19">
                  <c:v>-23.751640323860737</c:v>
                </c:pt>
                <c:pt idx="20">
                  <c:v>-23.468455870667054</c:v>
                </c:pt>
                <c:pt idx="21">
                  <c:v>-22.912561933988677</c:v>
                </c:pt>
                <c:pt idx="22">
                  <c:v>-21.965937836230907</c:v>
                </c:pt>
                <c:pt idx="23">
                  <c:v>-20.480986621055894</c:v>
                </c:pt>
                <c:pt idx="24">
                  <c:v>-18.301379561001596</c:v>
                </c:pt>
                <c:pt idx="25">
                  <c:v>-15.290457010132736</c:v>
                </c:pt>
                <c:pt idx="26">
                  <c:v>-11.364115979960175</c:v>
                </c:pt>
                <c:pt idx="27">
                  <c:v>-6.5219239952968335</c:v>
                </c:pt>
                <c:pt idx="28">
                  <c:v>-0.8684545070792125</c:v>
                </c:pt>
                <c:pt idx="29">
                  <c:v>5.38196492969355</c:v>
                </c:pt>
                <c:pt idx="30">
                  <c:v>11.919689759959379</c:v>
                </c:pt>
                <c:pt idx="31">
                  <c:v>18.370488588878832</c:v>
                </c:pt>
                <c:pt idx="32">
                  <c:v>24.335472263503924</c:v>
                </c:pt>
                <c:pt idx="33">
                  <c:v>29.431949279239397</c:v>
                </c:pt>
                <c:pt idx="34">
                  <c:v>33.32870484549163</c:v>
                </c:pt>
                <c:pt idx="35">
                  <c:v>35.7727052638034</c:v>
                </c:pt>
                <c:pt idx="36">
                  <c:v>36.605479426840844</c:v>
                </c:pt>
              </c:numCache>
            </c:numRef>
          </c:yVal>
          <c:smooth val="0"/>
        </c:ser>
        <c:ser>
          <c:idx val="4"/>
          <c:order val="4"/>
          <c:tx>
            <c:v>10,000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'DATA-2'!$J$188:$J$224</c:f>
              <c:numCache>
                <c:ptCount val="37"/>
                <c:pt idx="0">
                  <c:v>30.349138159160503</c:v>
                </c:pt>
                <c:pt idx="1">
                  <c:v>29.882097511945755</c:v>
                </c:pt>
                <c:pt idx="2">
                  <c:v>28.49629563908558</c:v>
                </c:pt>
                <c:pt idx="3">
                  <c:v>26.23606889395626</c:v>
                </c:pt>
                <c:pt idx="4">
                  <c:v>23.172921578896933</c:v>
                </c:pt>
                <c:pt idx="5">
                  <c:v>19.403680034810673</c:v>
                </c:pt>
                <c:pt idx="6">
                  <c:v>15.046865936407125</c:v>
                </c:pt>
                <c:pt idx="7">
                  <c:v>10.238613177426164</c:v>
                </c:pt>
                <c:pt idx="8">
                  <c:v>5.128078632209225</c:v>
                </c:pt>
                <c:pt idx="9">
                  <c:v>-0.12745912377023377</c:v>
                </c:pt>
                <c:pt idx="10">
                  <c:v>-5.367619651111312</c:v>
                </c:pt>
                <c:pt idx="11">
                  <c:v>-10.433877424442924</c:v>
                </c:pt>
                <c:pt idx="12">
                  <c:v>-15.174294837056662</c:v>
                </c:pt>
                <c:pt idx="13">
                  <c:v>-19.447897727176315</c:v>
                </c:pt>
                <c:pt idx="14">
                  <c:v>-23.128589570185877</c:v>
                </c:pt>
                <c:pt idx="15">
                  <c:v>-26.108529966138303</c:v>
                </c:pt>
                <c:pt idx="16">
                  <c:v>-28.300929410385432</c:v>
                </c:pt>
                <c:pt idx="17">
                  <c:v>-29.642233553852417</c:v>
                </c:pt>
                <c:pt idx="18">
                  <c:v>-30.093685181674083</c:v>
                </c:pt>
                <c:pt idx="19">
                  <c:v>-29.642260942276334</c:v>
                </c:pt>
                <c:pt idx="20">
                  <c:v>-28.300983396830272</c:v>
                </c:pt>
                <c:pt idx="21">
                  <c:v>-26.10860898870974</c:v>
                </c:pt>
                <c:pt idx="22">
                  <c:v>-23.1286913335626</c:v>
                </c:pt>
                <c:pt idx="23">
                  <c:v>-19.448019259627905</c:v>
                </c:pt>
                <c:pt idx="24">
                  <c:v>-15.174432566132166</c:v>
                </c:pt>
                <c:pt idx="25">
                  <c:v>-10.434027271057722</c:v>
                </c:pt>
                <c:pt idx="26">
                  <c:v>-5.367777140785478</c:v>
                </c:pt>
                <c:pt idx="27">
                  <c:v>-0.12761951303806995</c:v>
                </c:pt>
                <c:pt idx="28">
                  <c:v>5.127920216711953</c:v>
                </c:pt>
                <c:pt idx="29">
                  <c:v>10.238461590864459</c:v>
                </c:pt>
                <c:pt idx="30">
                  <c:v>15.046725863112355</c:v>
                </c:pt>
                <c:pt idx="31">
                  <c:v>19.403555836557643</c:v>
                </c:pt>
                <c:pt idx="32">
                  <c:v>23.17281714966638</c:v>
                </c:pt>
                <c:pt idx="33">
                  <c:v>26.235987527008405</c:v>
                </c:pt>
                <c:pt idx="34">
                  <c:v>28.49623991247383</c:v>
                </c:pt>
                <c:pt idx="35">
                  <c:v>29.882069197520615</c:v>
                </c:pt>
                <c:pt idx="36">
                  <c:v>30.349138159160503</c:v>
                </c:pt>
              </c:numCache>
            </c:numRef>
          </c:yVal>
          <c:smooth val="0"/>
        </c:ser>
        <c:axId val="58804133"/>
        <c:axId val="59475150"/>
      </c:scatterChart>
      <c:valAx>
        <c:axId val="5880413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crank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75150"/>
        <c:crosses val="autoZero"/>
        <c:crossBetween val="midCat"/>
        <c:dispUnits/>
        <c:majorUnit val="30"/>
      </c:valAx>
      <c:valAx>
        <c:axId val="5947515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piston acceleration ( mm/sec²/1000 )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80413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935"/>
          <c:w val="0.09475"/>
          <c:h val="0.1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825"/>
          <c:w val="0.8162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v>displacement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'DATA-1'!$A$8:$A$44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'DATA-1'!$H$8:$H$44</c:f>
              <c:numCache>
                <c:ptCount val="37"/>
                <c:pt idx="0">
                  <c:v>0</c:v>
                </c:pt>
                <c:pt idx="1">
                  <c:v>0.85877286993437</c:v>
                </c:pt>
                <c:pt idx="2">
                  <c:v>3.3926652679533618</c:v>
                </c:pt>
                <c:pt idx="3">
                  <c:v>7.477041262670326</c:v>
                </c:pt>
                <c:pt idx="4">
                  <c:v>12.912982097909946</c:v>
                </c:pt>
                <c:pt idx="5">
                  <c:v>19.44041199841172</c:v>
                </c:pt>
                <c:pt idx="6">
                  <c:v>26.75602085076119</c:v>
                </c:pt>
                <c:pt idx="7">
                  <c:v>34.53493922226784</c:v>
                </c:pt>
                <c:pt idx="8">
                  <c:v>42.454206491569835</c:v>
                </c:pt>
                <c:pt idx="9">
                  <c:v>50.215173952907634</c:v>
                </c:pt>
                <c:pt idx="10">
                  <c:v>57.56159155175084</c:v>
                </c:pt>
                <c:pt idx="11">
                  <c:v>64.29067925286998</c:v>
                </c:pt>
                <c:pt idx="12">
                  <c:v>70.25600314341388</c:v>
                </c:pt>
                <c:pt idx="13">
                  <c:v>75.36291235768617</c:v>
                </c:pt>
                <c:pt idx="14">
                  <c:v>79.55882489989526</c:v>
                </c:pt>
                <c:pt idx="15">
                  <c:v>82.82122816201124</c:v>
                </c:pt>
                <c:pt idx="16">
                  <c:v>85.14590381725209</c:v>
                </c:pt>
                <c:pt idx="17">
                  <c:v>86.53703552558261</c:v>
                </c:pt>
                <c:pt idx="18">
                  <c:v>86.99999999989303</c:v>
                </c:pt>
                <c:pt idx="19">
                  <c:v>86.5370636925073</c:v>
                </c:pt>
                <c:pt idx="20">
                  <c:v>85.1459602817489</c:v>
                </c:pt>
                <c:pt idx="21">
                  <c:v>82.8213130986421</c:v>
                </c:pt>
                <c:pt idx="22">
                  <c:v>79.5589383519136</c:v>
                </c:pt>
                <c:pt idx="23">
                  <c:v>75.36305397479313</c:v>
                </c:pt>
                <c:pt idx="24">
                  <c:v>70.25617184629321</c:v>
                </c:pt>
                <c:pt idx="25">
                  <c:v>64.29087286093146</c:v>
                </c:pt>
                <c:pt idx="26">
                  <c:v>57.56180643859858</c:v>
                </c:pt>
                <c:pt idx="27">
                  <c:v>50.21540481512278</c:v>
                </c:pt>
                <c:pt idx="28">
                  <c:v>42.454446314542224</c:v>
                </c:pt>
                <c:pt idx="29">
                  <c:v>34.53517949332942</c:v>
                </c:pt>
                <c:pt idx="30">
                  <c:v>26.756252013145797</c:v>
                </c:pt>
                <c:pt idx="31">
                  <c:v>19.44062408303367</c:v>
                </c:pt>
                <c:pt idx="32">
                  <c:v>12.913165437056762</c:v>
                </c:pt>
                <c:pt idx="33">
                  <c:v>7.477187188801906</c:v>
                </c:pt>
                <c:pt idx="34">
                  <c:v>3.392766723170439</c:v>
                </c:pt>
                <c:pt idx="35">
                  <c:v>0.8588248813598796</c:v>
                </c:pt>
                <c:pt idx="36">
                  <c:v>7.97342636360554E-10</c:v>
                </c:pt>
              </c:numCache>
            </c:numRef>
          </c:yVal>
          <c:smooth val="1"/>
        </c:ser>
        <c:ser>
          <c:idx val="1"/>
          <c:order val="1"/>
          <c:tx>
            <c:v>velocity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'DATA-1'!$A$8:$A$44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'DATA-1'!$I$8:$I$44</c:f>
              <c:numCache>
                <c:ptCount val="37"/>
                <c:pt idx="0">
                  <c:v>-0.00012482550760062328</c:v>
                </c:pt>
                <c:pt idx="1">
                  <c:v>8.14239664308807</c:v>
                </c:pt>
                <c:pt idx="2">
                  <c:v>15.883844142566295</c:v>
                </c:pt>
                <c:pt idx="3">
                  <c:v>22.8487603918958</c:v>
                </c:pt>
                <c:pt idx="4">
                  <c:v>28.71208976577934</c:v>
                </c:pt>
                <c:pt idx="5">
                  <c:v>33.22329300684298</c:v>
                </c:pt>
                <c:pt idx="6">
                  <c:v>36.22686533725469</c:v>
                </c:pt>
                <c:pt idx="7">
                  <c:v>37.675645537940746</c:v>
                </c:pt>
                <c:pt idx="8">
                  <c:v>37.63256335353552</c:v>
                </c:pt>
                <c:pt idx="9">
                  <c:v>36.257724144434405</c:v>
                </c:pt>
                <c:pt idx="10">
                  <c:v>33.781212719909625</c:v>
                </c:pt>
                <c:pt idx="11">
                  <c:v>30.4665878199913</c:v>
                </c:pt>
                <c:pt idx="12">
                  <c:v>26.573359451558865</c:v>
                </c:pt>
                <c:pt idx="13">
                  <c:v>22.32677221555531</c:v>
                </c:pt>
                <c:pt idx="14">
                  <c:v>17.899957930380165</c:v>
                </c:pt>
                <c:pt idx="15">
                  <c:v>13.4089894016564</c:v>
                </c:pt>
                <c:pt idx="16">
                  <c:v>8.917937672571291</c:v>
                </c:pt>
                <c:pt idx="17">
                  <c:v>4.449830838338266</c:v>
                </c:pt>
                <c:pt idx="18">
                  <c:v>6.760061926353034E-05</c:v>
                </c:pt>
                <c:pt idx="19">
                  <c:v>-4.449695323545928</c:v>
                </c:pt>
                <c:pt idx="20">
                  <c:v>-8.917801425276503</c:v>
                </c:pt>
                <c:pt idx="21">
                  <c:v>-13.408852631604725</c:v>
                </c:pt>
                <c:pt idx="22">
                  <c:v>-17.899821897237505</c:v>
                </c:pt>
                <c:pt idx="23">
                  <c:v>-22.326639613488922</c:v>
                </c:pt>
                <c:pt idx="24">
                  <c:v>-26.57323467326802</c:v>
                </c:pt>
                <c:pt idx="25">
                  <c:v>-30.466476978467117</c:v>
                </c:pt>
                <c:pt idx="26">
                  <c:v>-33.781123309940824</c:v>
                </c:pt>
                <c:pt idx="27">
                  <c:v>-36.25766429773526</c:v>
                </c:pt>
                <c:pt idx="28">
                  <c:v>-37.632540772304054</c:v>
                </c:pt>
                <c:pt idx="29">
                  <c:v>-37.67566632335143</c:v>
                </c:pt>
                <c:pt idx="30">
                  <c:v>-36.226932984709805</c:v>
                </c:pt>
                <c:pt idx="31">
                  <c:v>-33.223407782613684</c:v>
                </c:pt>
                <c:pt idx="32">
                  <c:v>-28.712248546156232</c:v>
                </c:pt>
                <c:pt idx="33">
                  <c:v>-22.848956913327175</c:v>
                </c:pt>
                <c:pt idx="34">
                  <c:v>-15.884069537860865</c:v>
                </c:pt>
                <c:pt idx="35">
                  <c:v>-8.142640133695432</c:v>
                </c:pt>
                <c:pt idx="36">
                  <c:v>-0.00012482550760062328</c:v>
                </c:pt>
              </c:numCache>
            </c:numRef>
          </c:yVal>
          <c:smooth val="1"/>
        </c:ser>
        <c:ser>
          <c:idx val="2"/>
          <c:order val="2"/>
          <c:tx>
            <c:v>acceleration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'DATA-1'!$A$8:$A$44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'DATA-1'!$J$8:$J$44</c:f>
              <c:numCache>
                <c:ptCount val="37"/>
                <c:pt idx="0">
                  <c:v>39.0840882642804</c:v>
                </c:pt>
                <c:pt idx="1">
                  <c:v>38.12152552337735</c:v>
                </c:pt>
                <c:pt idx="2">
                  <c:v>35.295272997138554</c:v>
                </c:pt>
                <c:pt idx="3">
                  <c:v>30.787789495711305</c:v>
                </c:pt>
                <c:pt idx="4">
                  <c:v>24.898878275873226</c:v>
                </c:pt>
                <c:pt idx="5">
                  <c:v>18.035461371540833</c:v>
                </c:pt>
                <c:pt idx="6">
                  <c:v>10.685646074634638</c:v>
                </c:pt>
                <c:pt idx="7">
                  <c:v>3.373675239073992</c:v>
                </c:pt>
                <c:pt idx="8">
                  <c:v>-3.4030113444152166</c:v>
                </c:pt>
                <c:pt idx="9">
                  <c:v>-9.24324152070214</c:v>
                </c:pt>
                <c:pt idx="10">
                  <c:v>-13.898727178663451</c:v>
                </c:pt>
                <c:pt idx="11">
                  <c:v>-17.298847844041827</c:v>
                </c:pt>
                <c:pt idx="12">
                  <c:v>-19.53555745064638</c:v>
                </c:pt>
                <c:pt idx="13">
                  <c:v>-20.816163650828884</c:v>
                </c:pt>
                <c:pt idx="14">
                  <c:v>-21.40267875335738</c:v>
                </c:pt>
                <c:pt idx="15">
                  <c:v>-21.556848618741295</c:v>
                </c:pt>
                <c:pt idx="16">
                  <c:v>-21.501980551963523</c:v>
                </c:pt>
                <c:pt idx="17">
                  <c:v>-21.402888172684868</c:v>
                </c:pt>
                <c:pt idx="18">
                  <c:v>-21.358862788522067</c:v>
                </c:pt>
                <c:pt idx="19">
                  <c:v>-21.40288566214984</c:v>
                </c:pt>
                <c:pt idx="20">
                  <c:v>-21.501977539341116</c:v>
                </c:pt>
                <c:pt idx="21">
                  <c:v>-21.556849132706404</c:v>
                </c:pt>
                <c:pt idx="22">
                  <c:v>-21.40268875652207</c:v>
                </c:pt>
                <c:pt idx="23">
                  <c:v>-20.816190662473232</c:v>
                </c:pt>
                <c:pt idx="24">
                  <c:v>-19.53560967594767</c:v>
                </c:pt>
                <c:pt idx="25">
                  <c:v>-17.298932728014734</c:v>
                </c:pt>
                <c:pt idx="26">
                  <c:v>-13.898849566243543</c:v>
                </c:pt>
                <c:pt idx="27">
                  <c:v>-9.243401909671753</c:v>
                </c:pt>
                <c:pt idx="28">
                  <c:v>-3.4032048614788035</c:v>
                </c:pt>
                <c:pt idx="29">
                  <c:v>3.3734586902261987</c:v>
                </c:pt>
                <c:pt idx="30">
                  <c:v>10.685420497770588</c:v>
                </c:pt>
                <c:pt idx="31">
                  <c:v>18.035242652528577</c:v>
                </c:pt>
                <c:pt idx="32">
                  <c:v>24.89868208628762</c:v>
                </c:pt>
                <c:pt idx="33">
                  <c:v>30.787629619908884</c:v>
                </c:pt>
                <c:pt idx="34">
                  <c:v>35.29516027111619</c:v>
                </c:pt>
                <c:pt idx="35">
                  <c:v>38.121467309647834</c:v>
                </c:pt>
                <c:pt idx="36">
                  <c:v>39.0840882642804</c:v>
                </c:pt>
              </c:numCache>
            </c:numRef>
          </c:yVal>
          <c:smooth val="1"/>
        </c:ser>
        <c:axId val="65514303"/>
        <c:axId val="52757816"/>
      </c:scatterChart>
      <c:valAx>
        <c:axId val="6551430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crank rotation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57816"/>
        <c:crosses val="autoZero"/>
        <c:crossBetween val="midCat"/>
        <c:dispUnits/>
        <c:majorUnit val="30"/>
      </c:valAx>
      <c:valAx>
        <c:axId val="527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piston diplacement, velocity, acceleration ( mm , mm/sec , mm/sec²/1000 )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65514303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4295"/>
          <c:w val="0.1392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0.036</cdr:y>
    </cdr:from>
    <cdr:to>
      <cdr:x>0.6675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209550"/>
          <a:ext cx="30289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Piston Acceleration vs. Crank Rotation Angle
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as a Function of Rod Length
        Stroke = 87.0 mm (Evo III)
        RPM = 8000</a:t>
          </a:r>
        </a:p>
      </cdr:txBody>
    </cdr:sp>
  </cdr:relSizeAnchor>
  <cdr:relSizeAnchor xmlns:cdr="http://schemas.openxmlformats.org/drawingml/2006/chartDrawing">
    <cdr:from>
      <cdr:x>0.9</cdr:x>
      <cdr:y>0.335</cdr:y>
    </cdr:from>
    <cdr:to>
      <cdr:x>0.9945</cdr:x>
      <cdr:y>0.393</cdr:y>
    </cdr:to>
    <cdr:sp>
      <cdr:nvSpPr>
        <cdr:cNvPr id="2" name="TextBox 2"/>
        <cdr:cNvSpPr txBox="1">
          <a:spLocks noChangeArrowheads="1"/>
        </cdr:cNvSpPr>
      </cdr:nvSpPr>
      <cdr:spPr>
        <a:xfrm>
          <a:off x="7800975" y="1981200"/>
          <a:ext cx="8191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Rod Length
(mm)</a:t>
          </a:r>
        </a:p>
      </cdr:txBody>
    </cdr:sp>
  </cdr:relSizeAnchor>
  <cdr:relSizeAnchor xmlns:cdr="http://schemas.openxmlformats.org/drawingml/2006/chartDrawing">
    <cdr:from>
      <cdr:x>0.59675</cdr:x>
      <cdr:y>0.821</cdr:y>
    </cdr:from>
    <cdr:to>
      <cdr:x>0.88325</cdr:x>
      <cdr:y>0.925</cdr:y>
    </cdr:to>
    <cdr:sp>
      <cdr:nvSpPr>
        <cdr:cNvPr id="3" name="TextBox 3"/>
        <cdr:cNvSpPr txBox="1">
          <a:spLocks noChangeArrowheads="1"/>
        </cdr:cNvSpPr>
      </cdr:nvSpPr>
      <cdr:spPr>
        <a:xfrm>
          <a:off x="5172075" y="4867275"/>
          <a:ext cx="24860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- Factory S14 rod length = 144.25 mm
 - 10,000 mm rod simulates infinite rod</a:t>
          </a:r>
        </a:p>
      </cdr:txBody>
    </cdr:sp>
  </cdr:relSizeAnchor>
  <cdr:relSizeAnchor xmlns:cdr="http://schemas.openxmlformats.org/drawingml/2006/chartDrawing">
    <cdr:from>
      <cdr:x>0.0795</cdr:x>
      <cdr:y>0.4435</cdr:y>
    </cdr:from>
    <cdr:to>
      <cdr:x>0.13325</cdr:x>
      <cdr:y>0.488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262890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TDC</a:t>
          </a:r>
        </a:p>
      </cdr:txBody>
    </cdr:sp>
  </cdr:relSizeAnchor>
  <cdr:relSizeAnchor xmlns:cdr="http://schemas.openxmlformats.org/drawingml/2006/chartDrawing">
    <cdr:from>
      <cdr:x>0.83775</cdr:x>
      <cdr:y>0.4435</cdr:y>
    </cdr:from>
    <cdr:to>
      <cdr:x>0.8925</cdr:x>
      <cdr:y>0.48725</cdr:y>
    </cdr:to>
    <cdr:sp>
      <cdr:nvSpPr>
        <cdr:cNvPr id="5" name="TextBox 5"/>
        <cdr:cNvSpPr txBox="1">
          <a:spLocks noChangeArrowheads="1"/>
        </cdr:cNvSpPr>
      </cdr:nvSpPr>
      <cdr:spPr>
        <a:xfrm>
          <a:off x="7267575" y="2628900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TDC</a:t>
          </a:r>
        </a:p>
      </cdr:txBody>
    </cdr:sp>
  </cdr:relSizeAnchor>
  <cdr:relSizeAnchor xmlns:cdr="http://schemas.openxmlformats.org/drawingml/2006/chartDrawing">
    <cdr:from>
      <cdr:x>0.45975</cdr:x>
      <cdr:y>0.4435</cdr:y>
    </cdr:from>
    <cdr:to>
      <cdr:x>0.514</cdr:x>
      <cdr:y>0.4775</cdr:y>
    </cdr:to>
    <cdr:sp>
      <cdr:nvSpPr>
        <cdr:cNvPr id="6" name="TextBox 6"/>
        <cdr:cNvSpPr txBox="1">
          <a:spLocks noChangeArrowheads="1"/>
        </cdr:cNvSpPr>
      </cdr:nvSpPr>
      <cdr:spPr>
        <a:xfrm>
          <a:off x="3981450" y="262890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BDC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0.0365</cdr:y>
    </cdr:from>
    <cdr:to>
      <cdr:x>0.28275</cdr:x>
      <cdr:y>0.926</cdr:y>
    </cdr:to>
    <cdr:sp>
      <cdr:nvSpPr>
        <cdr:cNvPr id="1" name="Line 2"/>
        <cdr:cNvSpPr>
          <a:spLocks/>
        </cdr:cNvSpPr>
      </cdr:nvSpPr>
      <cdr:spPr>
        <a:xfrm flipV="1">
          <a:off x="2447925" y="209550"/>
          <a:ext cx="0" cy="5276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0.0365</cdr:y>
    </cdr:from>
    <cdr:to>
      <cdr:x>0.4685</cdr:x>
      <cdr:y>0.926</cdr:y>
    </cdr:to>
    <cdr:sp>
      <cdr:nvSpPr>
        <cdr:cNvPr id="2" name="Line 3"/>
        <cdr:cNvSpPr>
          <a:spLocks/>
        </cdr:cNvSpPr>
      </cdr:nvSpPr>
      <cdr:spPr>
        <a:xfrm flipV="1">
          <a:off x="4057650" y="209550"/>
          <a:ext cx="9525" cy="5276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0.0365</cdr:y>
    </cdr:from>
    <cdr:to>
      <cdr:x>0.654</cdr:x>
      <cdr:y>0.926</cdr:y>
    </cdr:to>
    <cdr:sp>
      <cdr:nvSpPr>
        <cdr:cNvPr id="3" name="Line 4"/>
        <cdr:cNvSpPr>
          <a:spLocks/>
        </cdr:cNvSpPr>
      </cdr:nvSpPr>
      <cdr:spPr>
        <a:xfrm flipV="1">
          <a:off x="5667375" y="209550"/>
          <a:ext cx="9525" cy="5276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0.3065</cdr:x>
      <cdr:y>0.01575</cdr:y>
    </cdr:from>
    <cdr:to>
      <cdr:x>0.63325</cdr:x>
      <cdr:y>0.0795</cdr:y>
    </cdr:to>
    <cdr:sp>
      <cdr:nvSpPr>
        <cdr:cNvPr id="4" name="TextBox 1"/>
        <cdr:cNvSpPr txBox="1">
          <a:spLocks noChangeArrowheads="1"/>
        </cdr:cNvSpPr>
      </cdr:nvSpPr>
      <cdr:spPr>
        <a:xfrm>
          <a:off x="2657475" y="85725"/>
          <a:ext cx="28384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Piston Position, Velocity and Acceleration
vs. Crank Rotation Angle</a:t>
          </a:r>
        </a:p>
      </cdr:txBody>
    </cdr:sp>
  </cdr:relSizeAnchor>
  <cdr:relSizeAnchor xmlns:cdr="http://schemas.openxmlformats.org/drawingml/2006/chartDrawing">
    <cdr:from>
      <cdr:x>0.8585</cdr:x>
      <cdr:y>0.39225</cdr:y>
    </cdr:from>
    <cdr:to>
      <cdr:x>0.9965</cdr:x>
      <cdr:y>0.4295</cdr:y>
    </cdr:to>
    <cdr:sp>
      <cdr:nvSpPr>
        <cdr:cNvPr id="5" name="TextBox 5"/>
        <cdr:cNvSpPr txBox="1">
          <a:spLocks noChangeArrowheads="1"/>
        </cdr:cNvSpPr>
      </cdr:nvSpPr>
      <cdr:spPr>
        <a:xfrm>
          <a:off x="7448550" y="2324100"/>
          <a:ext cx="12001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 @ TDC</a:t>
          </a:r>
        </a:p>
      </cdr:txBody>
    </cdr:sp>
  </cdr:relSizeAnchor>
  <cdr:relSizeAnchor xmlns:cdr="http://schemas.openxmlformats.org/drawingml/2006/chartDrawing">
    <cdr:from>
      <cdr:x>0.092</cdr:x>
      <cdr:y>0.88875</cdr:y>
    </cdr:from>
    <cdr:to>
      <cdr:x>0.14525</cdr:x>
      <cdr:y>0.9325</cdr:y>
    </cdr:to>
    <cdr:sp>
      <cdr:nvSpPr>
        <cdr:cNvPr id="6" name="TextBox 6"/>
        <cdr:cNvSpPr txBox="1">
          <a:spLocks noChangeArrowheads="1"/>
        </cdr:cNvSpPr>
      </cdr:nvSpPr>
      <cdr:spPr>
        <a:xfrm>
          <a:off x="790575" y="526732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TDC</a:t>
          </a:r>
        </a:p>
      </cdr:txBody>
    </cdr:sp>
  </cdr:relSizeAnchor>
  <cdr:relSizeAnchor xmlns:cdr="http://schemas.openxmlformats.org/drawingml/2006/chartDrawing">
    <cdr:from>
      <cdr:x>0.7945</cdr:x>
      <cdr:y>0.887</cdr:y>
    </cdr:from>
    <cdr:to>
      <cdr:x>0.849</cdr:x>
      <cdr:y>0.93075</cdr:y>
    </cdr:to>
    <cdr:sp>
      <cdr:nvSpPr>
        <cdr:cNvPr id="7" name="TextBox 7"/>
        <cdr:cNvSpPr txBox="1">
          <a:spLocks noChangeArrowheads="1"/>
        </cdr:cNvSpPr>
      </cdr:nvSpPr>
      <cdr:spPr>
        <a:xfrm>
          <a:off x="6886575" y="5257800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TDC</a:t>
          </a:r>
        </a:p>
      </cdr:txBody>
    </cdr:sp>
  </cdr:relSizeAnchor>
  <cdr:relSizeAnchor xmlns:cdr="http://schemas.openxmlformats.org/drawingml/2006/chartDrawing">
    <cdr:from>
      <cdr:x>0.443</cdr:x>
      <cdr:y>0.89225</cdr:y>
    </cdr:from>
    <cdr:to>
      <cdr:x>0.49725</cdr:x>
      <cdr:y>0.92625</cdr:y>
    </cdr:to>
    <cdr:sp>
      <cdr:nvSpPr>
        <cdr:cNvPr id="8" name="TextBox 8"/>
        <cdr:cNvSpPr txBox="1">
          <a:spLocks noChangeArrowheads="1"/>
        </cdr:cNvSpPr>
      </cdr:nvSpPr>
      <cdr:spPr>
        <a:xfrm>
          <a:off x="3838575" y="5286375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BDC</a:t>
          </a:r>
        </a:p>
      </cdr:txBody>
    </cdr:sp>
  </cdr:relSizeAnchor>
  <cdr:relSizeAnchor xmlns:cdr="http://schemas.openxmlformats.org/drawingml/2006/chartDrawing">
    <cdr:from>
      <cdr:x>0.6875</cdr:x>
      <cdr:y>0.108</cdr:y>
    </cdr:from>
    <cdr:to>
      <cdr:x>0.92525</cdr:x>
      <cdr:y>0.20125</cdr:y>
    </cdr:to>
    <cdr:sp>
      <cdr:nvSpPr>
        <cdr:cNvPr id="9" name="TextBox 9"/>
        <cdr:cNvSpPr txBox="1">
          <a:spLocks noChangeArrowheads="1"/>
        </cdr:cNvSpPr>
      </cdr:nvSpPr>
      <cdr:spPr>
        <a:xfrm>
          <a:off x="5962650" y="638175"/>
          <a:ext cx="20669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Crank stroke = 87.0 mm (Evo III)
Rod Length = 144.25 mm (stock)
RPM = 8000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9</xdr:col>
      <xdr:colOff>600075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54768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">
      <selection activeCell="D182" sqref="D182:E182"/>
    </sheetView>
  </sheetViews>
  <sheetFormatPr defaultColWidth="9.140625" defaultRowHeight="12.75"/>
  <cols>
    <col min="1" max="1" width="14.7109375" style="0" customWidth="1"/>
    <col min="2" max="2" width="16.57421875" style="0" customWidth="1"/>
    <col min="5" max="5" width="18.421875" style="0" customWidth="1"/>
    <col min="6" max="6" width="16.57421875" style="0" customWidth="1"/>
    <col min="8" max="8" width="15.57421875" style="0" customWidth="1"/>
    <col min="9" max="9" width="12.7109375" style="0" customWidth="1"/>
    <col min="10" max="10" width="16.421875" style="0" customWidth="1"/>
  </cols>
  <sheetData>
    <row r="1" spans="1:4" ht="25.5" customHeight="1">
      <c r="A1" s="27" t="s">
        <v>10</v>
      </c>
      <c r="B1" s="28"/>
      <c r="C1" s="28"/>
      <c r="D1" s="28"/>
    </row>
    <row r="2" spans="1:5" ht="12.75">
      <c r="A2" s="23" t="s">
        <v>0</v>
      </c>
      <c r="B2" s="23"/>
      <c r="C2" s="12">
        <v>100</v>
      </c>
      <c r="D2" s="24" t="s">
        <v>2</v>
      </c>
      <c r="E2" s="24"/>
    </row>
    <row r="3" spans="1:5" ht="12.75">
      <c r="A3" s="23" t="s">
        <v>1</v>
      </c>
      <c r="B3" s="23"/>
      <c r="C3" s="10">
        <v>87</v>
      </c>
      <c r="D3" s="24" t="s">
        <v>2</v>
      </c>
      <c r="E3" s="24"/>
    </row>
    <row r="4" spans="1:5" ht="12.75">
      <c r="A4" s="25" t="s">
        <v>19</v>
      </c>
      <c r="B4" s="25"/>
      <c r="C4" s="20">
        <f>C3/2</f>
        <v>43.5</v>
      </c>
      <c r="D4" s="26" t="s">
        <v>2</v>
      </c>
      <c r="E4" s="26"/>
    </row>
    <row r="5" spans="1:8" ht="12.75">
      <c r="A5" s="23" t="s">
        <v>7</v>
      </c>
      <c r="B5" s="23"/>
      <c r="C5" s="11">
        <v>8000</v>
      </c>
      <c r="D5" s="24" t="s">
        <v>8</v>
      </c>
      <c r="E5" s="24"/>
      <c r="F5" s="22">
        <f>$C$5*6</f>
        <v>48000</v>
      </c>
      <c r="G5" s="26" t="s">
        <v>9</v>
      </c>
      <c r="H5" s="26"/>
    </row>
    <row r="7" spans="1:10" ht="55.5" customHeight="1">
      <c r="A7" s="3" t="s">
        <v>11</v>
      </c>
      <c r="B7" s="3" t="s">
        <v>5</v>
      </c>
      <c r="C7" s="1" t="s">
        <v>3</v>
      </c>
      <c r="D7" s="1" t="s">
        <v>4</v>
      </c>
      <c r="E7" s="3" t="s">
        <v>12</v>
      </c>
      <c r="F7" s="3" t="s">
        <v>13</v>
      </c>
      <c r="G7" s="1" t="s">
        <v>6</v>
      </c>
      <c r="H7" s="3" t="s">
        <v>14</v>
      </c>
      <c r="I7" s="3" t="s">
        <v>15</v>
      </c>
      <c r="J7" s="3" t="s">
        <v>17</v>
      </c>
    </row>
    <row r="8" spans="1:10" s="7" customFormat="1" ht="12.75">
      <c r="A8" s="6">
        <v>0</v>
      </c>
      <c r="B8" s="4">
        <f aca="true" t="shared" si="0" ref="B8:B44">A8*(3.14159/180)</f>
        <v>0</v>
      </c>
      <c r="C8" s="5">
        <f aca="true" t="shared" si="1" ref="C8:C44">$C$4*SIN(B8)</f>
        <v>0</v>
      </c>
      <c r="D8" s="5">
        <f aca="true" t="shared" si="2" ref="D8:D44">$C$4*COS(B8)</f>
        <v>43.5</v>
      </c>
      <c r="E8" s="4">
        <f aca="true" t="shared" si="3" ref="E8:E44">ACOS(C8/$C$2)</f>
        <v>1.5707963267948966</v>
      </c>
      <c r="F8" s="5">
        <f aca="true" t="shared" si="4" ref="F8:F44">90-(E8*180/3.14159)</f>
        <v>-7.601981207017161E-05</v>
      </c>
      <c r="G8" s="5">
        <f aca="true" t="shared" si="5" ref="G8:G44">$C$2*SIN(E8)</f>
        <v>100</v>
      </c>
      <c r="H8" s="5">
        <f aca="true" t="shared" si="6" ref="H8:H44">($C$2+$C$4)-(D8+G8)</f>
        <v>0</v>
      </c>
      <c r="I8" s="5">
        <f>(((H9-H8)/10+(H44-H43)/10)/2)*($F$5)/1000</f>
        <v>-0.00013754798260379175</v>
      </c>
      <c r="J8" s="8">
        <f>(((I9-I8)/10+(I44-I43)/10)/2)*($F$5)/1000</f>
        <v>43.04298104121582</v>
      </c>
    </row>
    <row r="9" spans="1:10" ht="12.75">
      <c r="A9" s="1">
        <v>10</v>
      </c>
      <c r="B9" s="4">
        <f t="shared" si="0"/>
        <v>0.17453277777777776</v>
      </c>
      <c r="C9" s="2">
        <f t="shared" si="1"/>
        <v>7.553689413094866</v>
      </c>
      <c r="D9" s="5">
        <f t="shared" si="2"/>
        <v>42.83913836960891</v>
      </c>
      <c r="E9" s="4">
        <f t="shared" si="3"/>
        <v>1.4951874142442223</v>
      </c>
      <c r="F9" s="5">
        <f t="shared" si="4"/>
        <v>4.33199922206272</v>
      </c>
      <c r="G9" s="5">
        <f t="shared" si="5"/>
        <v>99.7143007609766</v>
      </c>
      <c r="H9" s="5">
        <f t="shared" si="6"/>
        <v>0.9465608694144976</v>
      </c>
      <c r="I9" s="2">
        <f aca="true" t="shared" si="7" ref="I9:I43">(((H9-H8)/10+(H10-H9)/10)/2)*($F$5)/1000</f>
        <v>8.967153798543244</v>
      </c>
      <c r="J9" s="9">
        <f aca="true" t="shared" si="8" ref="J9:J43">(((I9-I8)/10+(I10-I9)/10)/2)*($F$5)/1000</f>
        <v>41.90599271530826</v>
      </c>
    </row>
    <row r="10" spans="1:10" ht="12.75">
      <c r="A10" s="1">
        <v>20</v>
      </c>
      <c r="B10" s="4">
        <f t="shared" si="0"/>
        <v>0.3490655555555555</v>
      </c>
      <c r="C10" s="2">
        <f t="shared" si="1"/>
        <v>14.877864182465329</v>
      </c>
      <c r="D10" s="5">
        <f t="shared" si="2"/>
        <v>40.87663339082752</v>
      </c>
      <c r="E10" s="4">
        <f t="shared" si="3"/>
        <v>1.421463273347227</v>
      </c>
      <c r="F10" s="5">
        <f t="shared" si="4"/>
        <v>8.556084911620914</v>
      </c>
      <c r="G10" s="5">
        <f t="shared" si="5"/>
        <v>98.88705252644613</v>
      </c>
      <c r="H10" s="5">
        <f t="shared" si="6"/>
        <v>3.736314082726352</v>
      </c>
      <c r="I10" s="2">
        <f t="shared" si="7"/>
        <v>17.460692750062506</v>
      </c>
      <c r="J10" s="9">
        <f t="shared" si="8"/>
        <v>38.552405524796455</v>
      </c>
    </row>
    <row r="11" spans="1:10" ht="12.75">
      <c r="A11" s="1">
        <v>30</v>
      </c>
      <c r="B11" s="4">
        <f t="shared" si="0"/>
        <v>0.5235983333333333</v>
      </c>
      <c r="C11" s="2">
        <f t="shared" si="1"/>
        <v>21.749983338945622</v>
      </c>
      <c r="D11" s="5">
        <f t="shared" si="2"/>
        <v>37.6721146838824</v>
      </c>
      <c r="E11" s="4">
        <f t="shared" si="3"/>
        <v>1.3515440782623362</v>
      </c>
      <c r="F11" s="5">
        <f t="shared" si="4"/>
        <v>12.562163080726464</v>
      </c>
      <c r="G11" s="5">
        <f t="shared" si="5"/>
        <v>97.60603580084373</v>
      </c>
      <c r="H11" s="5">
        <f t="shared" si="6"/>
        <v>8.221849515273874</v>
      </c>
      <c r="I11" s="2">
        <f t="shared" si="7"/>
        <v>25.03065610054177</v>
      </c>
      <c r="J11" s="9">
        <f t="shared" si="8"/>
        <v>33.16025365624468</v>
      </c>
    </row>
    <row r="12" spans="1:10" ht="12.75">
      <c r="A12" s="1">
        <v>40</v>
      </c>
      <c r="B12" s="4">
        <f t="shared" si="0"/>
        <v>0.698131111111111</v>
      </c>
      <c r="C12" s="2">
        <f t="shared" si="1"/>
        <v>27.96124137127168</v>
      </c>
      <c r="D12" s="5">
        <f t="shared" si="2"/>
        <v>33.32294976405127</v>
      </c>
      <c r="E12" s="4">
        <f t="shared" si="3"/>
        <v>1.2874059295450508</v>
      </c>
      <c r="F12" s="5">
        <f t="shared" si="4"/>
        <v>16.237011412020934</v>
      </c>
      <c r="G12" s="5">
        <f t="shared" si="5"/>
        <v>96.01129611132997</v>
      </c>
      <c r="H12" s="5">
        <f t="shared" si="6"/>
        <v>14.165754124618758</v>
      </c>
      <c r="I12" s="2">
        <f t="shared" si="7"/>
        <v>31.27746510683112</v>
      </c>
      <c r="J12" s="9">
        <f t="shared" si="8"/>
        <v>26.04723590480462</v>
      </c>
    </row>
    <row r="13" spans="1:10" ht="12.75">
      <c r="A13" s="1">
        <v>50</v>
      </c>
      <c r="B13" s="4">
        <f t="shared" si="0"/>
        <v>0.8726638888888888</v>
      </c>
      <c r="C13" s="2">
        <f t="shared" si="1"/>
        <v>33.322912665189584</v>
      </c>
      <c r="D13" s="5">
        <f t="shared" si="2"/>
        <v>27.961285583966763</v>
      </c>
      <c r="E13" s="4">
        <f t="shared" si="3"/>
        <v>1.2310699430581413</v>
      </c>
      <c r="F13" s="5">
        <f t="shared" si="4"/>
        <v>19.46482839884726</v>
      </c>
      <c r="G13" s="5">
        <f t="shared" si="5"/>
        <v>94.28458777291307</v>
      </c>
      <c r="H13" s="5">
        <f t="shared" si="6"/>
        <v>21.254126643120173</v>
      </c>
      <c r="I13" s="2">
        <f t="shared" si="7"/>
        <v>35.88367106087703</v>
      </c>
      <c r="J13" s="9">
        <f t="shared" si="8"/>
        <v>17.693345107436567</v>
      </c>
    </row>
    <row r="14" spans="1:10" ht="12.75">
      <c r="A14" s="1">
        <v>60</v>
      </c>
      <c r="B14" s="4">
        <f t="shared" si="0"/>
        <v>1.0471966666666666</v>
      </c>
      <c r="C14" s="2">
        <f t="shared" si="1"/>
        <v>37.67208582608234</v>
      </c>
      <c r="D14" s="5">
        <f t="shared" si="2"/>
        <v>21.750033322095994</v>
      </c>
      <c r="E14" s="4">
        <f t="shared" si="3"/>
        <v>1.1845425298877112</v>
      </c>
      <c r="F14" s="5">
        <f t="shared" si="4"/>
        <v>22.130655056901745</v>
      </c>
      <c r="G14" s="5">
        <f t="shared" si="5"/>
        <v>92.63268294458649</v>
      </c>
      <c r="H14" s="5">
        <f t="shared" si="6"/>
        <v>29.11728373331752</v>
      </c>
      <c r="I14" s="2">
        <f t="shared" si="7"/>
        <v>38.64969223492969</v>
      </c>
      <c r="J14" s="9">
        <f t="shared" si="8"/>
        <v>8.744297950793486</v>
      </c>
    </row>
    <row r="15" spans="1:10" ht="12.75">
      <c r="A15" s="1">
        <v>70</v>
      </c>
      <c r="B15" s="4">
        <f t="shared" si="0"/>
        <v>1.2217294444444442</v>
      </c>
      <c r="C15" s="2">
        <f t="shared" si="1"/>
        <v>40.876613650917264</v>
      </c>
      <c r="D15" s="5">
        <f t="shared" si="2"/>
        <v>14.87791841736082</v>
      </c>
      <c r="E15" s="4">
        <f t="shared" si="3"/>
        <v>1.149694647585474</v>
      </c>
      <c r="F15" s="5">
        <f t="shared" si="4"/>
        <v>24.127293324276778</v>
      </c>
      <c r="G15" s="5">
        <f t="shared" si="5"/>
        <v>91.26391650829831</v>
      </c>
      <c r="H15" s="5">
        <f t="shared" si="6"/>
        <v>37.358165074340874</v>
      </c>
      <c r="I15" s="2">
        <f t="shared" si="7"/>
        <v>39.527128540374314</v>
      </c>
      <c r="J15" s="9">
        <f t="shared" si="8"/>
        <v>-0.03056534124483512</v>
      </c>
    </row>
    <row r="16" spans="1:10" ht="12.75">
      <c r="A16" s="1">
        <v>80</v>
      </c>
      <c r="B16" s="4">
        <f t="shared" si="0"/>
        <v>1.396262222222222</v>
      </c>
      <c r="C16" s="2">
        <f t="shared" si="1"/>
        <v>42.83912834737464</v>
      </c>
      <c r="D16" s="5">
        <f t="shared" si="2"/>
        <v>7.5537462518383895</v>
      </c>
      <c r="E16" s="4">
        <f t="shared" si="3"/>
        <v>1.128084657381274</v>
      </c>
      <c r="F16" s="5">
        <f t="shared" si="4"/>
        <v>25.36545560412742</v>
      </c>
      <c r="G16" s="5">
        <f t="shared" si="5"/>
        <v>90.35933312302146</v>
      </c>
      <c r="H16" s="5">
        <f t="shared" si="6"/>
        <v>45.58692062514015</v>
      </c>
      <c r="I16" s="2">
        <f t="shared" si="7"/>
        <v>38.63695667607767</v>
      </c>
      <c r="J16" s="9">
        <f t="shared" si="8"/>
        <v>-7.846551720852676</v>
      </c>
    </row>
    <row r="17" spans="1:10" s="7" customFormat="1" ht="12.75">
      <c r="A17" s="6">
        <v>90</v>
      </c>
      <c r="B17" s="4">
        <f t="shared" si="0"/>
        <v>1.570795</v>
      </c>
      <c r="C17" s="5">
        <f t="shared" si="1"/>
        <v>43.49999999996171</v>
      </c>
      <c r="D17" s="5">
        <f t="shared" si="2"/>
        <v>5.771557800547377E-05</v>
      </c>
      <c r="E17" s="4">
        <f t="shared" si="3"/>
        <v>1.1207580500244547</v>
      </c>
      <c r="F17" s="5">
        <f t="shared" si="4"/>
        <v>25.785239638399062</v>
      </c>
      <c r="G17" s="5">
        <f t="shared" si="5"/>
        <v>90.04304526171542</v>
      </c>
      <c r="H17" s="5">
        <f t="shared" si="6"/>
        <v>53.45689702270657</v>
      </c>
      <c r="I17" s="2">
        <f t="shared" si="7"/>
        <v>36.25773199001903</v>
      </c>
      <c r="J17" s="9">
        <f t="shared" si="8"/>
        <v>-14.06429481053509</v>
      </c>
    </row>
    <row r="18" spans="1:10" ht="12.75">
      <c r="A18" s="1">
        <v>100</v>
      </c>
      <c r="B18" s="4">
        <f t="shared" si="0"/>
        <v>1.7453277777777776</v>
      </c>
      <c r="C18" s="2">
        <f t="shared" si="1"/>
        <v>42.83914839176777</v>
      </c>
      <c r="D18" s="5">
        <f t="shared" si="2"/>
        <v>-7.553632574338047</v>
      </c>
      <c r="E18" s="4">
        <f t="shared" si="3"/>
        <v>1.1280844355514585</v>
      </c>
      <c r="F18" s="5">
        <f t="shared" si="4"/>
        <v>25.36546831405036</v>
      </c>
      <c r="G18" s="5">
        <f t="shared" si="5"/>
        <v>90.3593236200233</v>
      </c>
      <c r="H18" s="5">
        <f t="shared" si="6"/>
        <v>60.69430895431475</v>
      </c>
      <c r="I18" s="2">
        <f t="shared" si="7"/>
        <v>32.77683383835472</v>
      </c>
      <c r="J18" s="9">
        <f t="shared" si="8"/>
        <v>-18.342278786324826</v>
      </c>
    </row>
    <row r="19" spans="1:10" ht="12.75">
      <c r="A19" s="1">
        <v>110</v>
      </c>
      <c r="B19" s="4">
        <f t="shared" si="0"/>
        <v>1.9198605555555552</v>
      </c>
      <c r="C19" s="2">
        <f t="shared" si="1"/>
        <v>40.876653130665815</v>
      </c>
      <c r="D19" s="5">
        <f t="shared" si="2"/>
        <v>-14.87780994754365</v>
      </c>
      <c r="E19" s="4">
        <f t="shared" si="3"/>
        <v>1.1496942149966274</v>
      </c>
      <c r="F19" s="5">
        <f t="shared" si="4"/>
        <v>24.127318109812876</v>
      </c>
      <c r="G19" s="5">
        <f t="shared" si="5"/>
        <v>91.26389882552262</v>
      </c>
      <c r="H19" s="5">
        <f t="shared" si="6"/>
        <v>67.11391112202104</v>
      </c>
      <c r="I19" s="2">
        <f t="shared" si="7"/>
        <v>28.615115829050353</v>
      </c>
      <c r="J19" s="9">
        <f t="shared" si="8"/>
        <v>-20.703108165568636</v>
      </c>
    </row>
    <row r="20" spans="1:10" ht="12.75">
      <c r="A20" s="1">
        <v>120</v>
      </c>
      <c r="B20" s="4">
        <f t="shared" si="0"/>
        <v>2.094393333333333</v>
      </c>
      <c r="C20" s="2">
        <f t="shared" si="1"/>
        <v>37.67214354161614</v>
      </c>
      <c r="D20" s="5">
        <f t="shared" si="2"/>
        <v>-21.749933355756962</v>
      </c>
      <c r="E20" s="4">
        <f t="shared" si="3"/>
        <v>1.1845419068296361</v>
      </c>
      <c r="F20" s="5">
        <f t="shared" si="4"/>
        <v>22.130690755529997</v>
      </c>
      <c r="G20" s="5">
        <f t="shared" si="5"/>
        <v>92.63265947267124</v>
      </c>
      <c r="H20" s="5">
        <f t="shared" si="6"/>
        <v>72.61727388308573</v>
      </c>
      <c r="I20" s="2">
        <f t="shared" si="7"/>
        <v>24.150538769367788</v>
      </c>
      <c r="J20" s="9">
        <f t="shared" si="8"/>
        <v>-21.47692956410587</v>
      </c>
    </row>
    <row r="21" spans="1:10" ht="12.75">
      <c r="A21" s="1">
        <v>130</v>
      </c>
      <c r="B21" s="4">
        <f t="shared" si="0"/>
        <v>2.268926111111111</v>
      </c>
      <c r="C21" s="2">
        <f t="shared" si="1"/>
        <v>33.3229868628543</v>
      </c>
      <c r="D21" s="5">
        <f t="shared" si="2"/>
        <v>-27.96119715852738</v>
      </c>
      <c r="E21" s="4">
        <f t="shared" si="3"/>
        <v>1.2310691561037006</v>
      </c>
      <c r="F21" s="5">
        <f t="shared" si="4"/>
        <v>19.46487348805347</v>
      </c>
      <c r="G21" s="5">
        <f t="shared" si="5"/>
        <v>94.28456154926977</v>
      </c>
      <c r="H21" s="5">
        <f t="shared" si="6"/>
        <v>77.17663560925762</v>
      </c>
      <c r="I21" s="2">
        <f t="shared" si="7"/>
        <v>19.666395177339574</v>
      </c>
      <c r="J21" s="9">
        <f t="shared" si="8"/>
        <v>-21.158303922116144</v>
      </c>
    </row>
    <row r="22" spans="1:10" ht="12.75">
      <c r="A22" s="1">
        <v>140</v>
      </c>
      <c r="B22" s="4">
        <f t="shared" si="0"/>
        <v>2.4434588888888884</v>
      </c>
      <c r="C22" s="2">
        <f t="shared" si="1"/>
        <v>27.96132979661263</v>
      </c>
      <c r="D22" s="5">
        <f t="shared" si="2"/>
        <v>-33.322875566269225</v>
      </c>
      <c r="E22" s="4">
        <f t="shared" si="3"/>
        <v>1.2874050085559965</v>
      </c>
      <c r="F22" s="5">
        <f t="shared" si="4"/>
        <v>16.237064180851306</v>
      </c>
      <c r="G22" s="5">
        <f t="shared" si="5"/>
        <v>96.011270359292</v>
      </c>
      <c r="H22" s="5">
        <f t="shared" si="6"/>
        <v>80.81160520697722</v>
      </c>
      <c r="I22" s="2">
        <f t="shared" si="7"/>
        <v>15.334578801819394</v>
      </c>
      <c r="J22" s="9">
        <f t="shared" si="8"/>
        <v>-20.254342041826163</v>
      </c>
    </row>
    <row r="23" spans="1:10" ht="12.75">
      <c r="A23" s="1">
        <v>150</v>
      </c>
      <c r="B23" s="4">
        <f t="shared" si="0"/>
        <v>2.6179916666666663</v>
      </c>
      <c r="C23" s="2">
        <f t="shared" si="1"/>
        <v>21.75008330520808</v>
      </c>
      <c r="D23" s="5">
        <f t="shared" si="2"/>
        <v>-37.67205696821596</v>
      </c>
      <c r="E23" s="4">
        <f t="shared" si="3"/>
        <v>1.3515430540810647</v>
      </c>
      <c r="F23" s="5">
        <f t="shared" si="4"/>
        <v>12.562221762040352</v>
      </c>
      <c r="G23" s="5">
        <f t="shared" si="5"/>
        <v>97.60601352486694</v>
      </c>
      <c r="H23" s="5">
        <f t="shared" si="6"/>
        <v>83.56604344334903</v>
      </c>
      <c r="I23" s="2">
        <f t="shared" si="7"/>
        <v>11.227085993245339</v>
      </c>
      <c r="J23" s="9">
        <f t="shared" si="8"/>
        <v>-19.18440058660289</v>
      </c>
    </row>
    <row r="24" spans="1:10" ht="12.75">
      <c r="A24" s="1">
        <v>160</v>
      </c>
      <c r="B24" s="4">
        <f t="shared" si="0"/>
        <v>2.792524444444444</v>
      </c>
      <c r="C24" s="2">
        <f t="shared" si="1"/>
        <v>14.87797265223011</v>
      </c>
      <c r="D24" s="5">
        <f t="shared" si="2"/>
        <v>-40.87659391093506</v>
      </c>
      <c r="E24" s="4">
        <f t="shared" si="3"/>
        <v>1.4214621764415052</v>
      </c>
      <c r="F24" s="5">
        <f t="shared" si="4"/>
        <v>8.556147759742373</v>
      </c>
      <c r="G24" s="5">
        <f t="shared" si="5"/>
        <v>98.88703620677228</v>
      </c>
      <c r="H24" s="5">
        <f t="shared" si="6"/>
        <v>85.48955770416278</v>
      </c>
      <c r="I24" s="2">
        <f t="shared" si="7"/>
        <v>7.341078557401523</v>
      </c>
      <c r="J24" s="9">
        <f t="shared" si="8"/>
        <v>-18.244858760264826</v>
      </c>
    </row>
    <row r="25" spans="1:10" ht="12.75">
      <c r="A25" s="1">
        <v>170</v>
      </c>
      <c r="B25" s="4">
        <f t="shared" si="0"/>
        <v>2.967057222222222</v>
      </c>
      <c r="C25" s="2">
        <f t="shared" si="1"/>
        <v>7.55380309056861</v>
      </c>
      <c r="D25" s="5">
        <f t="shared" si="2"/>
        <v>-42.83911832506496</v>
      </c>
      <c r="E25" s="4">
        <f t="shared" si="3"/>
        <v>1.4951862742123736</v>
      </c>
      <c r="F25" s="5">
        <f t="shared" si="4"/>
        <v>4.332064541131317</v>
      </c>
      <c r="G25" s="5">
        <f t="shared" si="5"/>
        <v>99.7142921494653</v>
      </c>
      <c r="H25" s="5">
        <f t="shared" si="6"/>
        <v>86.62482617559967</v>
      </c>
      <c r="I25" s="2">
        <f t="shared" si="7"/>
        <v>3.6250615098016623</v>
      </c>
      <c r="J25" s="9">
        <f t="shared" si="8"/>
        <v>-17.618456830237488</v>
      </c>
    </row>
    <row r="26" spans="1:10" s="7" customFormat="1" ht="12.75">
      <c r="A26" s="6">
        <v>180</v>
      </c>
      <c r="B26" s="4">
        <f t="shared" si="0"/>
        <v>3.14159</v>
      </c>
      <c r="C26" s="5">
        <f t="shared" si="1"/>
        <v>0.00011543115601084595</v>
      </c>
      <c r="D26" s="5">
        <f t="shared" si="2"/>
        <v>-43.49999999984685</v>
      </c>
      <c r="E26" s="4">
        <f t="shared" si="3"/>
        <v>1.5707951724833364</v>
      </c>
      <c r="F26" s="5">
        <f t="shared" si="4"/>
        <v>-9.882575568553875E-06</v>
      </c>
      <c r="G26" s="5">
        <f t="shared" si="5"/>
        <v>99.99999999993338</v>
      </c>
      <c r="H26" s="5">
        <f t="shared" si="6"/>
        <v>86.99999999991347</v>
      </c>
      <c r="I26" s="2">
        <f t="shared" si="7"/>
        <v>5.487813590437929E-05</v>
      </c>
      <c r="J26" s="9">
        <f t="shared" si="8"/>
        <v>-17.400028442377405</v>
      </c>
    </row>
    <row r="27" spans="1:10" ht="12.75">
      <c r="A27" s="1">
        <v>190</v>
      </c>
      <c r="B27" s="4">
        <f t="shared" si="0"/>
        <v>3.3161227777777773</v>
      </c>
      <c r="C27" s="2">
        <f t="shared" si="1"/>
        <v>-7.553575735567924</v>
      </c>
      <c r="D27" s="5">
        <f t="shared" si="2"/>
        <v>-42.839158413851216</v>
      </c>
      <c r="E27" s="4">
        <f t="shared" si="3"/>
        <v>1.646404099313287</v>
      </c>
      <c r="F27" s="5">
        <f t="shared" si="4"/>
        <v>-4.332085942593295</v>
      </c>
      <c r="G27" s="5">
        <f t="shared" si="5"/>
        <v>99.7143093723616</v>
      </c>
      <c r="H27" s="5">
        <f t="shared" si="6"/>
        <v>86.62484904148963</v>
      </c>
      <c r="I27" s="2">
        <f t="shared" si="7"/>
        <v>-3.624950341188924</v>
      </c>
      <c r="J27" s="9">
        <f t="shared" si="8"/>
        <v>-17.618443688696868</v>
      </c>
    </row>
    <row r="28" spans="1:10" ht="12.75">
      <c r="A28" s="1">
        <v>200</v>
      </c>
      <c r="B28" s="4">
        <f t="shared" si="0"/>
        <v>3.490655555555555</v>
      </c>
      <c r="C28" s="2">
        <f t="shared" si="1"/>
        <v>-14.877755712595787</v>
      </c>
      <c r="D28" s="5">
        <f t="shared" si="2"/>
        <v>-40.876672870432145</v>
      </c>
      <c r="E28" s="4">
        <f t="shared" si="3"/>
        <v>1.720128283335966</v>
      </c>
      <c r="F28" s="5">
        <f t="shared" si="4"/>
        <v>-8.556174103073232</v>
      </c>
      <c r="G28" s="5">
        <f t="shared" si="5"/>
        <v>98.88706884601406</v>
      </c>
      <c r="H28" s="5">
        <f t="shared" si="6"/>
        <v>85.48960402441809</v>
      </c>
      <c r="I28" s="2">
        <f t="shared" si="7"/>
        <v>-7.340963325487792</v>
      </c>
      <c r="J28" s="9">
        <f t="shared" si="8"/>
        <v>-18.244834275807086</v>
      </c>
    </row>
    <row r="29" spans="1:10" ht="12.75">
      <c r="A29" s="1">
        <v>210</v>
      </c>
      <c r="B29" s="4">
        <f t="shared" si="0"/>
        <v>3.665188333333333</v>
      </c>
      <c r="C29" s="2">
        <f t="shared" si="1"/>
        <v>-21.74988337253002</v>
      </c>
      <c r="D29" s="5">
        <f t="shared" si="2"/>
        <v>-37.67217239928356</v>
      </c>
      <c r="E29" s="4">
        <f t="shared" si="3"/>
        <v>1.7900475511448501</v>
      </c>
      <c r="F29" s="5">
        <f t="shared" si="4"/>
        <v>-12.562256438960219</v>
      </c>
      <c r="G29" s="5">
        <f t="shared" si="5"/>
        <v>97.60605807674717</v>
      </c>
      <c r="H29" s="5">
        <f t="shared" si="6"/>
        <v>83.56611432253638</v>
      </c>
      <c r="I29" s="2">
        <f t="shared" si="7"/>
        <v>-11.226964622775212</v>
      </c>
      <c r="J29" s="9">
        <f t="shared" si="8"/>
        <v>-19.184368843857555</v>
      </c>
    </row>
    <row r="30" spans="1:10" ht="12.75">
      <c r="A30" s="1">
        <v>220</v>
      </c>
      <c r="B30" s="4">
        <f t="shared" si="0"/>
        <v>3.8397211111111105</v>
      </c>
      <c r="C30" s="2">
        <f t="shared" si="1"/>
        <v>-27.961152945733843</v>
      </c>
      <c r="D30" s="5">
        <f t="shared" si="2"/>
        <v>-33.32302396159868</v>
      </c>
      <c r="E30" s="4">
        <f t="shared" si="3"/>
        <v>1.8541858030538843</v>
      </c>
      <c r="F30" s="5">
        <f t="shared" si="4"/>
        <v>-16.23711068271136</v>
      </c>
      <c r="G30" s="5">
        <f t="shared" si="5"/>
        <v>96.01132186333693</v>
      </c>
      <c r="H30" s="5">
        <f t="shared" si="6"/>
        <v>80.81170209826175</v>
      </c>
      <c r="I30" s="2">
        <f t="shared" si="7"/>
        <v>-15.334450343761773</v>
      </c>
      <c r="J30" s="9">
        <f t="shared" si="8"/>
        <v>-20.254310210253685</v>
      </c>
    </row>
    <row r="31" spans="1:10" ht="12.75">
      <c r="A31" s="1">
        <v>230</v>
      </c>
      <c r="B31" s="4">
        <f t="shared" si="0"/>
        <v>4.014253888888889</v>
      </c>
      <c r="C31" s="2">
        <f t="shared" si="1"/>
        <v>-33.32283846729023</v>
      </c>
      <c r="D31" s="5">
        <f t="shared" si="2"/>
        <v>-27.961374009209244</v>
      </c>
      <c r="E31" s="4">
        <f t="shared" si="3"/>
        <v>1.9105219235749415</v>
      </c>
      <c r="F31" s="5">
        <f t="shared" si="4"/>
        <v>-19.46493534913516</v>
      </c>
      <c r="G31" s="5">
        <f t="shared" si="5"/>
        <v>94.2846139965736</v>
      </c>
      <c r="H31" s="5">
        <f t="shared" si="6"/>
        <v>77.17676001263564</v>
      </c>
      <c r="I31" s="2">
        <f t="shared" si="7"/>
        <v>-19.666260543714245</v>
      </c>
      <c r="J31" s="9">
        <f t="shared" si="8"/>
        <v>-21.158282919421918</v>
      </c>
    </row>
    <row r="32" spans="1:10" ht="12.75">
      <c r="A32" s="1">
        <v>240</v>
      </c>
      <c r="B32" s="4">
        <f t="shared" si="0"/>
        <v>4.188786666666666</v>
      </c>
      <c r="C32" s="2">
        <f t="shared" si="1"/>
        <v>-37.67202811028327</v>
      </c>
      <c r="D32" s="5">
        <f t="shared" si="2"/>
        <v>-21.75013328828187</v>
      </c>
      <c r="E32" s="4">
        <f t="shared" si="3"/>
        <v>1.9570495006413013</v>
      </c>
      <c r="F32" s="5">
        <f t="shared" si="4"/>
        <v>-22.130771397742635</v>
      </c>
      <c r="G32" s="5">
        <f t="shared" si="5"/>
        <v>92.63270641656773</v>
      </c>
      <c r="H32" s="5">
        <f t="shared" si="6"/>
        <v>72.61742687171414</v>
      </c>
      <c r="I32" s="2">
        <f t="shared" si="7"/>
        <v>-24.15040156018757</v>
      </c>
      <c r="J32" s="9">
        <f t="shared" si="8"/>
        <v>-21.476933810139982</v>
      </c>
    </row>
    <row r="33" spans="1:10" ht="12.75">
      <c r="A33" s="1">
        <v>250</v>
      </c>
      <c r="B33" s="4">
        <f t="shared" si="0"/>
        <v>4.363319444444444</v>
      </c>
      <c r="C33" s="2">
        <f t="shared" si="1"/>
        <v>-40.87657417088088</v>
      </c>
      <c r="D33" s="5">
        <f t="shared" si="2"/>
        <v>-14.878026887073228</v>
      </c>
      <c r="E33" s="4">
        <f t="shared" si="3"/>
        <v>1.9918975734124025</v>
      </c>
      <c r="F33" s="5">
        <f t="shared" si="4"/>
        <v>-24.12742057818889</v>
      </c>
      <c r="G33" s="5">
        <f t="shared" si="5"/>
        <v>91.26393419118241</v>
      </c>
      <c r="H33" s="5">
        <f t="shared" si="6"/>
        <v>67.11409269589082</v>
      </c>
      <c r="I33" s="2">
        <f t="shared" si="7"/>
        <v>-28.614982964605904</v>
      </c>
      <c r="J33" s="9">
        <f t="shared" si="8"/>
        <v>-20.703153567026025</v>
      </c>
    </row>
    <row r="34" spans="1:10" ht="12.75">
      <c r="A34" s="1">
        <v>260</v>
      </c>
      <c r="B34" s="4">
        <f t="shared" si="0"/>
        <v>4.537852222222222</v>
      </c>
      <c r="C34" s="2">
        <f t="shared" si="1"/>
        <v>-42.83910830267986</v>
      </c>
      <c r="D34" s="5">
        <f t="shared" si="2"/>
        <v>-7.553859929285533</v>
      </c>
      <c r="E34" s="4">
        <f t="shared" si="3"/>
        <v>2.013507774375389</v>
      </c>
      <c r="F34" s="5">
        <f t="shared" si="4"/>
        <v>-25.36559493363869</v>
      </c>
      <c r="G34" s="5">
        <f t="shared" si="5"/>
        <v>90.35934262615719</v>
      </c>
      <c r="H34" s="5">
        <f t="shared" si="6"/>
        <v>60.69451730312835</v>
      </c>
      <c r="I34" s="2">
        <f t="shared" si="7"/>
        <v>-32.776715546448415</v>
      </c>
      <c r="J34" s="9">
        <f t="shared" si="8"/>
        <v>-18.34237871130096</v>
      </c>
    </row>
    <row r="35" spans="1:10" s="7" customFormat="1" ht="12.75">
      <c r="A35" s="6">
        <v>270</v>
      </c>
      <c r="B35" s="4">
        <f t="shared" si="0"/>
        <v>4.712384999999999</v>
      </c>
      <c r="C35" s="5">
        <f t="shared" si="1"/>
        <v>-43.4999999996554</v>
      </c>
      <c r="D35" s="5">
        <f t="shared" si="2"/>
        <v>-0.0001731467340353328</v>
      </c>
      <c r="E35" s="4">
        <f t="shared" si="3"/>
        <v>2.0208346035619367</v>
      </c>
      <c r="F35" s="5">
        <f t="shared" si="4"/>
        <v>-25.785391677828315</v>
      </c>
      <c r="G35" s="5">
        <f t="shared" si="5"/>
        <v>90.0430452618634</v>
      </c>
      <c r="H35" s="5">
        <f t="shared" si="6"/>
        <v>53.457127884870644</v>
      </c>
      <c r="I35" s="2">
        <f t="shared" si="7"/>
        <v>-36.2576407609813</v>
      </c>
      <c r="J35" s="9">
        <f t="shared" si="8"/>
        <v>-14.064455199326773</v>
      </c>
    </row>
    <row r="36" spans="1:10" ht="12.75">
      <c r="A36" s="1">
        <v>280</v>
      </c>
      <c r="B36" s="4">
        <f t="shared" si="0"/>
        <v>4.886917777777777</v>
      </c>
      <c r="C36" s="2">
        <f t="shared" si="1"/>
        <v>-42.83916843585925</v>
      </c>
      <c r="D36" s="5">
        <f t="shared" si="2"/>
        <v>7.553518896784495</v>
      </c>
      <c r="E36" s="4">
        <f t="shared" si="3"/>
        <v>2.013508439864835</v>
      </c>
      <c r="F36" s="5">
        <f t="shared" si="4"/>
        <v>-25.365633063407486</v>
      </c>
      <c r="G36" s="5">
        <f t="shared" si="5"/>
        <v>90.3593141171627</v>
      </c>
      <c r="H36" s="5">
        <f t="shared" si="6"/>
        <v>45.58716698605281</v>
      </c>
      <c r="I36" s="2">
        <f t="shared" si="7"/>
        <v>-38.63690521283457</v>
      </c>
      <c r="J36" s="9">
        <f t="shared" si="8"/>
        <v>-7.846767700208677</v>
      </c>
    </row>
    <row r="37" spans="1:10" ht="12.75">
      <c r="A37" s="1">
        <v>290</v>
      </c>
      <c r="B37" s="4">
        <f t="shared" si="0"/>
        <v>5.061450555555555</v>
      </c>
      <c r="C37" s="2">
        <f t="shared" si="1"/>
        <v>-40.87669261012652</v>
      </c>
      <c r="D37" s="5">
        <f t="shared" si="2"/>
        <v>14.877701477621734</v>
      </c>
      <c r="E37" s="4">
        <f t="shared" si="3"/>
        <v>1.991898871178942</v>
      </c>
      <c r="F37" s="5">
        <f t="shared" si="4"/>
        <v>-24.127494934797213</v>
      </c>
      <c r="G37" s="5">
        <f t="shared" si="5"/>
        <v>91.26388114285535</v>
      </c>
      <c r="H37" s="5">
        <f t="shared" si="6"/>
        <v>37.358417379522905</v>
      </c>
      <c r="I37" s="2">
        <f t="shared" si="7"/>
        <v>-39.52712730273492</v>
      </c>
      <c r="J37" s="9">
        <f t="shared" si="8"/>
        <v>-0.03082137240970162</v>
      </c>
    </row>
    <row r="38" spans="1:10" ht="12.75">
      <c r="A38" s="1">
        <v>300</v>
      </c>
      <c r="B38" s="4">
        <f t="shared" si="0"/>
        <v>5.2359833333333325</v>
      </c>
      <c r="C38" s="2">
        <f t="shared" si="1"/>
        <v>-37.67220125688467</v>
      </c>
      <c r="D38" s="5">
        <f t="shared" si="2"/>
        <v>21.749833389264776</v>
      </c>
      <c r="E38" s="4">
        <f t="shared" si="3"/>
        <v>1.957051369815526</v>
      </c>
      <c r="F38" s="5">
        <f t="shared" si="4"/>
        <v>-22.13087849362735</v>
      </c>
      <c r="G38" s="5">
        <f t="shared" si="5"/>
        <v>92.63263600082196</v>
      </c>
      <c r="H38" s="5">
        <f t="shared" si="6"/>
        <v>29.11753060991326</v>
      </c>
      <c r="I38" s="2">
        <f t="shared" si="7"/>
        <v>-38.64974745133861</v>
      </c>
      <c r="J38" s="9">
        <f t="shared" si="8"/>
        <v>8.744024394724017</v>
      </c>
    </row>
    <row r="39" spans="1:10" ht="12.75">
      <c r="A39" s="1">
        <v>310</v>
      </c>
      <c r="B39" s="4">
        <f t="shared" si="0"/>
        <v>5.410516111111111</v>
      </c>
      <c r="C39" s="2">
        <f t="shared" si="1"/>
        <v>-33.32306106028437</v>
      </c>
      <c r="D39" s="5">
        <f t="shared" si="2"/>
        <v>27.961108732891113</v>
      </c>
      <c r="E39" s="4">
        <f t="shared" si="3"/>
        <v>1.9105242844382633</v>
      </c>
      <c r="F39" s="5">
        <f t="shared" si="4"/>
        <v>-19.465070616753735</v>
      </c>
      <c r="G39" s="5">
        <f t="shared" si="5"/>
        <v>94.28453532564373</v>
      </c>
      <c r="H39" s="5">
        <f t="shared" si="6"/>
        <v>21.25435594146515</v>
      </c>
      <c r="I39" s="2">
        <f t="shared" si="7"/>
        <v>-35.883783804933245</v>
      </c>
      <c r="J39" s="9">
        <f t="shared" si="8"/>
        <v>17.69307837403123</v>
      </c>
    </row>
    <row r="40" spans="1:10" ht="12.75">
      <c r="A40" s="1">
        <v>320</v>
      </c>
      <c r="B40" s="4">
        <f t="shared" si="0"/>
        <v>5.585048888888888</v>
      </c>
      <c r="C40" s="2">
        <f t="shared" si="1"/>
        <v>-27.961418221756674</v>
      </c>
      <c r="D40" s="5">
        <f t="shared" si="2"/>
        <v>33.32280136825255</v>
      </c>
      <c r="E40" s="4">
        <f t="shared" si="3"/>
        <v>1.854188566021047</v>
      </c>
      <c r="F40" s="5">
        <f t="shared" si="4"/>
        <v>-16.237268989202434</v>
      </c>
      <c r="G40" s="5">
        <f t="shared" si="5"/>
        <v>96.01124460722303</v>
      </c>
      <c r="H40" s="5">
        <f t="shared" si="6"/>
        <v>14.16595402452441</v>
      </c>
      <c r="I40" s="2">
        <f t="shared" si="7"/>
        <v>-31.277631462158933</v>
      </c>
      <c r="J40" s="9">
        <f t="shared" si="8"/>
        <v>26.046997880354738</v>
      </c>
    </row>
    <row r="41" spans="1:10" ht="12.75">
      <c r="A41" s="1">
        <v>330</v>
      </c>
      <c r="B41" s="4">
        <f t="shared" si="0"/>
        <v>5.759581666666666</v>
      </c>
      <c r="C41" s="2">
        <f t="shared" si="1"/>
        <v>-21.75018327131738</v>
      </c>
      <c r="D41" s="5">
        <f t="shared" si="2"/>
        <v>37.67199925228426</v>
      </c>
      <c r="E41" s="4">
        <f t="shared" si="3"/>
        <v>1.7900506236886649</v>
      </c>
      <c r="F41" s="5">
        <f t="shared" si="4"/>
        <v>-12.562432482901883</v>
      </c>
      <c r="G41" s="5">
        <f t="shared" si="5"/>
        <v>97.60599124881682</v>
      </c>
      <c r="H41" s="5">
        <f t="shared" si="6"/>
        <v>8.222009498898927</v>
      </c>
      <c r="I41" s="2">
        <f t="shared" si="7"/>
        <v>-25.030868021452104</v>
      </c>
      <c r="J41" s="9">
        <f t="shared" si="8"/>
        <v>33.1600615235729</v>
      </c>
    </row>
    <row r="42" spans="1:10" ht="12.75">
      <c r="A42" s="1">
        <v>340</v>
      </c>
      <c r="B42" s="4">
        <f t="shared" si="0"/>
        <v>5.934114444444444</v>
      </c>
      <c r="C42" s="2">
        <f t="shared" si="1"/>
        <v>-14.878081121890116</v>
      </c>
      <c r="D42" s="5">
        <f t="shared" si="2"/>
        <v>40.876554430754766</v>
      </c>
      <c r="E42" s="4">
        <f t="shared" si="3"/>
        <v>1.7201315740531313</v>
      </c>
      <c r="F42" s="5">
        <f t="shared" si="4"/>
        <v>-8.556362647437638</v>
      </c>
      <c r="G42" s="5">
        <f t="shared" si="5"/>
        <v>98.88701988699253</v>
      </c>
      <c r="H42" s="5">
        <f t="shared" si="6"/>
        <v>3.736425682252701</v>
      </c>
      <c r="I42" s="2">
        <f t="shared" si="7"/>
        <v>-17.460939160670225</v>
      </c>
      <c r="J42" s="9">
        <f t="shared" si="8"/>
        <v>38.55227132677302</v>
      </c>
    </row>
    <row r="43" spans="1:10" ht="12.75">
      <c r="A43" s="1">
        <v>350</v>
      </c>
      <c r="B43" s="4">
        <f t="shared" si="0"/>
        <v>6.1086472222222215</v>
      </c>
      <c r="C43" s="2">
        <f t="shared" si="1"/>
        <v>-7.553916767989177</v>
      </c>
      <c r="D43" s="5">
        <f t="shared" si="2"/>
        <v>42.83909828021934</v>
      </c>
      <c r="E43" s="4">
        <f t="shared" si="3"/>
        <v>1.6464075194088337</v>
      </c>
      <c r="F43" s="5">
        <f t="shared" si="4"/>
        <v>-4.33228189979917</v>
      </c>
      <c r="G43" s="5">
        <f t="shared" si="5"/>
        <v>99.71428353782767</v>
      </c>
      <c r="H43" s="5">
        <f t="shared" si="6"/>
        <v>0.9466181819529993</v>
      </c>
      <c r="I43" s="2">
        <f t="shared" si="7"/>
        <v>-8.967421635296681</v>
      </c>
      <c r="J43" s="9">
        <f t="shared" si="8"/>
        <v>41.90592387045029</v>
      </c>
    </row>
    <row r="44" spans="1:10" s="7" customFormat="1" ht="12.75">
      <c r="A44" s="6">
        <v>360</v>
      </c>
      <c r="B44" s="4">
        <f t="shared" si="0"/>
        <v>6.28318</v>
      </c>
      <c r="C44" s="5">
        <f t="shared" si="1"/>
        <v>-0.00023086231202087908</v>
      </c>
      <c r="D44" s="5">
        <f t="shared" si="2"/>
        <v>43.499999999387384</v>
      </c>
      <c r="E44" s="4">
        <f t="shared" si="3"/>
        <v>1.5707986354180168</v>
      </c>
      <c r="F44" s="5">
        <f t="shared" si="4"/>
        <v>-0.00020829428507340708</v>
      </c>
      <c r="G44" s="5">
        <f t="shared" si="5"/>
        <v>99.99999999973352</v>
      </c>
      <c r="H44" s="5">
        <f t="shared" si="6"/>
        <v>8.79083472682396E-10</v>
      </c>
      <c r="I44" s="5">
        <f>(((H9-H8)/10+(H44-H43)/10)/2)*($F$5)/1000</f>
        <v>-0.00013754798260379175</v>
      </c>
      <c r="J44" s="8">
        <f>(((I9-I8)/10+(I44-I43)/10)/2)*($F$5)/1000</f>
        <v>43.04298104121582</v>
      </c>
    </row>
    <row r="47" spans="1:5" ht="12.75">
      <c r="A47" s="23" t="s">
        <v>0</v>
      </c>
      <c r="B47" s="23"/>
      <c r="C47" s="13">
        <v>125</v>
      </c>
      <c r="D47" s="24" t="s">
        <v>2</v>
      </c>
      <c r="E47" s="24"/>
    </row>
    <row r="48" spans="1:5" ht="12.75">
      <c r="A48" s="23" t="s">
        <v>1</v>
      </c>
      <c r="B48" s="23"/>
      <c r="C48" s="10">
        <v>87</v>
      </c>
      <c r="D48" s="24" t="s">
        <v>2</v>
      </c>
      <c r="E48" s="24"/>
    </row>
    <row r="49" spans="1:5" ht="12.75">
      <c r="A49" s="25" t="s">
        <v>19</v>
      </c>
      <c r="B49" s="25"/>
      <c r="C49" s="20">
        <f>C48/2</f>
        <v>43.5</v>
      </c>
      <c r="D49" s="26" t="s">
        <v>2</v>
      </c>
      <c r="E49" s="26"/>
    </row>
    <row r="50" spans="1:8" ht="12.75">
      <c r="A50" s="23" t="s">
        <v>7</v>
      </c>
      <c r="B50" s="23"/>
      <c r="C50" s="11">
        <v>8000</v>
      </c>
      <c r="D50" s="24" t="s">
        <v>8</v>
      </c>
      <c r="E50" s="24"/>
      <c r="F50" s="22">
        <f>$C$5*6</f>
        <v>48000</v>
      </c>
      <c r="G50" s="26" t="s">
        <v>9</v>
      </c>
      <c r="H50" s="26"/>
    </row>
    <row r="52" spans="1:10" ht="63.75">
      <c r="A52" s="3" t="s">
        <v>11</v>
      </c>
      <c r="B52" s="3" t="s">
        <v>5</v>
      </c>
      <c r="C52" s="1" t="s">
        <v>3</v>
      </c>
      <c r="D52" s="1" t="s">
        <v>4</v>
      </c>
      <c r="E52" s="3" t="s">
        <v>12</v>
      </c>
      <c r="F52" s="3" t="s">
        <v>13</v>
      </c>
      <c r="G52" s="1" t="s">
        <v>6</v>
      </c>
      <c r="H52" s="3" t="s">
        <v>14</v>
      </c>
      <c r="I52" s="3" t="s">
        <v>15</v>
      </c>
      <c r="J52" s="3" t="s">
        <v>17</v>
      </c>
    </row>
    <row r="53" spans="1:10" ht="12.75">
      <c r="A53" s="6">
        <v>0</v>
      </c>
      <c r="B53" s="4">
        <f aca="true" t="shared" si="9" ref="B53:B89">A53*(3.14159/180)</f>
        <v>0</v>
      </c>
      <c r="C53" s="5">
        <f>$C$49*SIN(B53)</f>
        <v>0</v>
      </c>
      <c r="D53" s="5">
        <f>$C$49*COS(B53)</f>
        <v>43.5</v>
      </c>
      <c r="E53" s="4">
        <f>ACOS(C53/$C$47)</f>
        <v>1.5707963267948966</v>
      </c>
      <c r="F53" s="5">
        <f aca="true" t="shared" si="10" ref="F53:F89">90-(E53*180/3.14159)</f>
        <v>-7.601981207017161E-05</v>
      </c>
      <c r="G53" s="5">
        <f>$C$47*SIN(E53)</f>
        <v>125</v>
      </c>
      <c r="H53" s="5">
        <f>($C$47+$C$49)-(D53+G53)</f>
        <v>0</v>
      </c>
      <c r="I53" s="5">
        <f>(((H54-H53)/10+(H89-H88)/10)/2)*($F$5)/1000</f>
        <v>-0.00012924689297044711</v>
      </c>
      <c r="J53" s="8">
        <f>(((I54-I53)/10+(I89-I88)/10)/2)*($F$5)/1000</f>
        <v>40.45801684205939</v>
      </c>
    </row>
    <row r="54" spans="1:10" ht="12.75">
      <c r="A54" s="1">
        <v>10</v>
      </c>
      <c r="B54" s="4">
        <f t="shared" si="9"/>
        <v>0.17453277777777776</v>
      </c>
      <c r="C54" s="5">
        <f aca="true" t="shared" si="11" ref="C54:C89">$C$49*SIN(B54)</f>
        <v>7.553689413094866</v>
      </c>
      <c r="D54" s="5">
        <f aca="true" t="shared" si="12" ref="D54:D89">$C$49*COS(B54)</f>
        <v>42.83913836960891</v>
      </c>
      <c r="E54" s="4">
        <f aca="true" t="shared" si="13" ref="E54:E89">ACOS(C54/$C$47)</f>
        <v>1.510329972245638</v>
      </c>
      <c r="F54" s="5">
        <f t="shared" si="10"/>
        <v>3.4643938247146053</v>
      </c>
      <c r="G54" s="5">
        <f aca="true" t="shared" si="14" ref="G54:G89">$C$47*SIN(E54)</f>
        <v>124.77155836267534</v>
      </c>
      <c r="H54" s="5">
        <f aca="true" t="shared" si="15" ref="H54:H89">($C$47+$C$49)-(D54+G54)</f>
        <v>0.8893032677157464</v>
      </c>
      <c r="I54" s="2">
        <f aca="true" t="shared" si="16" ref="I54:I88">(((H54-H53)/10+(H55-H54)/10)/2)*($F$5)/1000</f>
        <v>8.428627550687452</v>
      </c>
      <c r="J54" s="9">
        <f aca="true" t="shared" si="17" ref="J54:J88">(((I54-I53)/10+(I55-I54)/10)/2)*($F$5)/1000</f>
        <v>39.429656077311236</v>
      </c>
    </row>
    <row r="55" spans="1:10" ht="12.75">
      <c r="A55" s="1">
        <v>20</v>
      </c>
      <c r="B55" s="4">
        <f t="shared" si="9"/>
        <v>0.3490655555555555</v>
      </c>
      <c r="C55" s="5">
        <f t="shared" si="11"/>
        <v>14.877864182465329</v>
      </c>
      <c r="D55" s="5">
        <f t="shared" si="12"/>
        <v>40.87663339082752</v>
      </c>
      <c r="E55" s="4">
        <f t="shared" si="13"/>
        <v>1.4514905844890873</v>
      </c>
      <c r="F55" s="5">
        <f t="shared" si="10"/>
        <v>6.835645259872962</v>
      </c>
      <c r="G55" s="5">
        <f t="shared" si="14"/>
        <v>124.11143846305269</v>
      </c>
      <c r="H55" s="5">
        <f t="shared" si="15"/>
        <v>3.5119281461197716</v>
      </c>
      <c r="I55" s="2">
        <f t="shared" si="16"/>
        <v>16.428894118653375</v>
      </c>
      <c r="J55" s="9">
        <f t="shared" si="17"/>
        <v>36.40693886604208</v>
      </c>
    </row>
    <row r="56" spans="1:10" ht="12.75">
      <c r="A56" s="1">
        <v>30</v>
      </c>
      <c r="B56" s="4">
        <f t="shared" si="9"/>
        <v>0.5235983333333333</v>
      </c>
      <c r="C56" s="5">
        <f t="shared" si="11"/>
        <v>21.749983338945622</v>
      </c>
      <c r="D56" s="5">
        <f t="shared" si="12"/>
        <v>37.6721146838824</v>
      </c>
      <c r="E56" s="4">
        <f t="shared" si="13"/>
        <v>1.3959062759285812</v>
      </c>
      <c r="F56" s="5">
        <f t="shared" si="10"/>
        <v>10.020394237585222</v>
      </c>
      <c r="G56" s="5">
        <f t="shared" si="14"/>
        <v>123.09320949896296</v>
      </c>
      <c r="H56" s="5">
        <f t="shared" si="15"/>
        <v>7.734675817154653</v>
      </c>
      <c r="I56" s="2">
        <f t="shared" si="16"/>
        <v>23.598185411538317</v>
      </c>
      <c r="J56" s="9">
        <f t="shared" si="17"/>
        <v>31.57736156458562</v>
      </c>
    </row>
    <row r="57" spans="1:10" ht="12.75">
      <c r="A57" s="1">
        <v>40</v>
      </c>
      <c r="B57" s="4">
        <f t="shared" si="9"/>
        <v>0.698131111111111</v>
      </c>
      <c r="C57" s="5">
        <f t="shared" si="11"/>
        <v>27.96124137127168</v>
      </c>
      <c r="D57" s="5">
        <f t="shared" si="12"/>
        <v>33.32294976405127</v>
      </c>
      <c r="E57" s="4">
        <f t="shared" si="13"/>
        <v>1.3451976271779014</v>
      </c>
      <c r="F57" s="5">
        <f t="shared" si="10"/>
        <v>12.925788249891852</v>
      </c>
      <c r="G57" s="5">
        <f t="shared" si="14"/>
        <v>121.83254483502134</v>
      </c>
      <c r="H57" s="5">
        <f t="shared" si="15"/>
        <v>13.344505400927403</v>
      </c>
      <c r="I57" s="2">
        <f t="shared" si="16"/>
        <v>29.586128103897384</v>
      </c>
      <c r="J57" s="9">
        <f t="shared" si="17"/>
        <v>25.256095777685175</v>
      </c>
    </row>
    <row r="58" spans="1:10" ht="12.75">
      <c r="A58" s="1">
        <v>50</v>
      </c>
      <c r="B58" s="4">
        <f t="shared" si="9"/>
        <v>0.8726638888888888</v>
      </c>
      <c r="C58" s="5">
        <f t="shared" si="11"/>
        <v>33.322912665189584</v>
      </c>
      <c r="D58" s="5">
        <f t="shared" si="12"/>
        <v>27.961285583966763</v>
      </c>
      <c r="E58" s="4">
        <f t="shared" si="13"/>
        <v>1.300950027449107</v>
      </c>
      <c r="F58" s="5">
        <f t="shared" si="10"/>
        <v>15.460991109330223</v>
      </c>
      <c r="G58" s="5">
        <f t="shared" si="14"/>
        <v>120.47648522225467</v>
      </c>
      <c r="H58" s="5">
        <f t="shared" si="15"/>
        <v>20.062229193778563</v>
      </c>
      <c r="I58" s="2">
        <f t="shared" si="16"/>
        <v>34.12155865224047</v>
      </c>
      <c r="J58" s="9">
        <f t="shared" si="17"/>
        <v>17.883734951670686</v>
      </c>
    </row>
    <row r="59" spans="1:10" ht="12.75">
      <c r="A59" s="1">
        <v>60</v>
      </c>
      <c r="B59" s="4">
        <f t="shared" si="9"/>
        <v>1.0471966666666666</v>
      </c>
      <c r="C59" s="5">
        <f t="shared" si="11"/>
        <v>37.67208582608234</v>
      </c>
      <c r="D59" s="5">
        <f t="shared" si="12"/>
        <v>21.750033322095994</v>
      </c>
      <c r="E59" s="4">
        <f t="shared" si="13"/>
        <v>1.2646601849415646</v>
      </c>
      <c r="F59" s="5">
        <f t="shared" si="10"/>
        <v>17.54024768047975</v>
      </c>
      <c r="G59" s="5">
        <f t="shared" si="14"/>
        <v>119.18814517187641</v>
      </c>
      <c r="H59" s="5">
        <f t="shared" si="15"/>
        <v>27.5618215060276</v>
      </c>
      <c r="I59" s="2">
        <f t="shared" si="16"/>
        <v>37.03768433376017</v>
      </c>
      <c r="J59" s="9">
        <f t="shared" si="17"/>
        <v>10.005686374009395</v>
      </c>
    </row>
    <row r="60" spans="1:10" ht="12.75">
      <c r="A60" s="1">
        <v>70</v>
      </c>
      <c r="B60" s="4">
        <f t="shared" si="9"/>
        <v>1.2217294444444442</v>
      </c>
      <c r="C60" s="5">
        <f t="shared" si="11"/>
        <v>40.876613650917264</v>
      </c>
      <c r="D60" s="5">
        <f t="shared" si="12"/>
        <v>14.87791841736082</v>
      </c>
      <c r="E60" s="4">
        <f t="shared" si="13"/>
        <v>1.237655363639394</v>
      </c>
      <c r="F60" s="5">
        <f t="shared" si="10"/>
        <v>19.087511274516743</v>
      </c>
      <c r="G60" s="5">
        <f t="shared" si="14"/>
        <v>118.12748391646053</v>
      </c>
      <c r="H60" s="5">
        <f t="shared" si="15"/>
        <v>35.494597666178635</v>
      </c>
      <c r="I60" s="2">
        <f t="shared" si="16"/>
        <v>38.290594641411055</v>
      </c>
      <c r="J60" s="9">
        <f t="shared" si="17"/>
        <v>2.2242786114512114</v>
      </c>
    </row>
    <row r="61" spans="1:10" ht="12.75">
      <c r="A61" s="1">
        <v>80</v>
      </c>
      <c r="B61" s="4">
        <f t="shared" si="9"/>
        <v>1.396262222222222</v>
      </c>
      <c r="C61" s="5">
        <f t="shared" si="11"/>
        <v>42.83912834737464</v>
      </c>
      <c r="D61" s="5">
        <f t="shared" si="12"/>
        <v>7.5537462518383895</v>
      </c>
      <c r="E61" s="4">
        <f t="shared" si="13"/>
        <v>1.2209930261897681</v>
      </c>
      <c r="F61" s="5">
        <f t="shared" si="10"/>
        <v>20.04219369358883</v>
      </c>
      <c r="G61" s="5">
        <f t="shared" si="14"/>
        <v>117.43001780821274</v>
      </c>
      <c r="H61" s="5">
        <f t="shared" si="15"/>
        <v>43.51623593994887</v>
      </c>
      <c r="I61" s="2">
        <f t="shared" si="16"/>
        <v>37.96446708853151</v>
      </c>
      <c r="J61" s="9">
        <f t="shared" si="17"/>
        <v>-4.878882981711314</v>
      </c>
    </row>
    <row r="62" spans="1:10" ht="12.75">
      <c r="A62" s="6">
        <v>90</v>
      </c>
      <c r="B62" s="4">
        <f t="shared" si="9"/>
        <v>1.570795</v>
      </c>
      <c r="C62" s="5">
        <f t="shared" si="11"/>
        <v>43.49999999996171</v>
      </c>
      <c r="D62" s="5">
        <f t="shared" si="12"/>
        <v>5.771557800547377E-05</v>
      </c>
      <c r="E62" s="4">
        <f t="shared" si="13"/>
        <v>1.2153594159145338</v>
      </c>
      <c r="F62" s="5">
        <f t="shared" si="10"/>
        <v>20.364976058423892</v>
      </c>
      <c r="G62" s="5">
        <f t="shared" si="14"/>
        <v>117.18681666468856</v>
      </c>
      <c r="H62" s="5">
        <f t="shared" si="15"/>
        <v>51.31312561973343</v>
      </c>
      <c r="I62" s="2">
        <f t="shared" si="16"/>
        <v>36.257726732364674</v>
      </c>
      <c r="J62" s="9">
        <f t="shared" si="17"/>
        <v>-10.83636795282827</v>
      </c>
    </row>
    <row r="63" spans="1:10" ht="12.75">
      <c r="A63" s="1">
        <v>100</v>
      </c>
      <c r="B63" s="4">
        <f t="shared" si="9"/>
        <v>1.7453277777777776</v>
      </c>
      <c r="C63" s="5">
        <f t="shared" si="11"/>
        <v>42.83914839176777</v>
      </c>
      <c r="D63" s="5">
        <f t="shared" si="12"/>
        <v>-7.553632574338047</v>
      </c>
      <c r="E63" s="4">
        <f t="shared" si="13"/>
        <v>1.2209928554975198</v>
      </c>
      <c r="F63" s="5">
        <f t="shared" si="10"/>
        <v>20.042203473542514</v>
      </c>
      <c r="G63" s="5">
        <f t="shared" si="14"/>
        <v>117.4300104959039</v>
      </c>
      <c r="H63" s="5">
        <f t="shared" si="15"/>
        <v>58.62362207843415</v>
      </c>
      <c r="I63" s="2">
        <f t="shared" si="16"/>
        <v>33.44931377485306</v>
      </c>
      <c r="J63" s="9">
        <f t="shared" si="17"/>
        <v>-15.374602314632961</v>
      </c>
    </row>
    <row r="64" spans="1:10" ht="12.75">
      <c r="A64" s="1">
        <v>110</v>
      </c>
      <c r="B64" s="4">
        <f t="shared" si="9"/>
        <v>1.9198605555555552</v>
      </c>
      <c r="C64" s="5">
        <f t="shared" si="11"/>
        <v>40.876653130665815</v>
      </c>
      <c r="D64" s="5">
        <f t="shared" si="12"/>
        <v>-14.87780994754365</v>
      </c>
      <c r="E64" s="4">
        <f t="shared" si="13"/>
        <v>1.2376550294263091</v>
      </c>
      <c r="F64" s="5">
        <f t="shared" si="10"/>
        <v>19.087530423532144</v>
      </c>
      <c r="G64" s="5">
        <f t="shared" si="14"/>
        <v>118.12747025495479</v>
      </c>
      <c r="H64" s="5">
        <f t="shared" si="15"/>
        <v>65.25033969258887</v>
      </c>
      <c r="I64" s="2">
        <f t="shared" si="16"/>
        <v>29.85164243460094</v>
      </c>
      <c r="J64" s="9">
        <f t="shared" si="17"/>
        <v>-18.448250726113017</v>
      </c>
    </row>
    <row r="65" spans="1:10" ht="12.75">
      <c r="A65" s="1">
        <v>120</v>
      </c>
      <c r="B65" s="4">
        <f t="shared" si="9"/>
        <v>2.094393333333333</v>
      </c>
      <c r="C65" s="5">
        <f t="shared" si="11"/>
        <v>37.67214354161614</v>
      </c>
      <c r="D65" s="5">
        <f t="shared" si="12"/>
        <v>-21.749933355756962</v>
      </c>
      <c r="E65" s="4">
        <f t="shared" si="13"/>
        <v>1.2646597007026485</v>
      </c>
      <c r="F65" s="5">
        <f t="shared" si="10"/>
        <v>17.54027542534935</v>
      </c>
      <c r="G65" s="5">
        <f t="shared" si="14"/>
        <v>119.18812692957242</v>
      </c>
      <c r="H65" s="5">
        <f t="shared" si="15"/>
        <v>71.06180642618455</v>
      </c>
      <c r="I65" s="2">
        <f t="shared" si="16"/>
        <v>25.762542638972636</v>
      </c>
      <c r="J65" s="9">
        <f t="shared" si="17"/>
        <v>-20.21552495164538</v>
      </c>
    </row>
    <row r="66" spans="1:10" ht="12.75">
      <c r="A66" s="1">
        <v>130</v>
      </c>
      <c r="B66" s="4">
        <f t="shared" si="9"/>
        <v>2.268926111111111</v>
      </c>
      <c r="C66" s="5">
        <f t="shared" si="11"/>
        <v>33.3229868628543</v>
      </c>
      <c r="D66" s="5">
        <f t="shared" si="12"/>
        <v>-27.96119715852738</v>
      </c>
      <c r="E66" s="4">
        <f t="shared" si="13"/>
        <v>1.300949411580617</v>
      </c>
      <c r="F66" s="5">
        <f t="shared" si="10"/>
        <v>15.461026396025233</v>
      </c>
      <c r="G66" s="5">
        <f t="shared" si="14"/>
        <v>120.47646469969992</v>
      </c>
      <c r="H66" s="5">
        <f t="shared" si="15"/>
        <v>75.98473245882747</v>
      </c>
      <c r="I66" s="2">
        <f t="shared" si="16"/>
        <v>21.42850703808203</v>
      </c>
      <c r="J66" s="9">
        <f t="shared" si="17"/>
        <v>-20.96789813112484</v>
      </c>
    </row>
    <row r="67" spans="1:10" ht="12.75">
      <c r="A67" s="1">
        <v>140</v>
      </c>
      <c r="B67" s="4">
        <f t="shared" si="9"/>
        <v>2.4434588888888884</v>
      </c>
      <c r="C67" s="5">
        <f t="shared" si="11"/>
        <v>27.96132979661263</v>
      </c>
      <c r="D67" s="5">
        <f t="shared" si="12"/>
        <v>-33.322875566269225</v>
      </c>
      <c r="E67" s="4">
        <f t="shared" si="13"/>
        <v>1.3451969013837515</v>
      </c>
      <c r="F67" s="5">
        <f t="shared" si="10"/>
        <v>12.925829834868566</v>
      </c>
      <c r="G67" s="5">
        <f t="shared" si="14"/>
        <v>121.83252454088384</v>
      </c>
      <c r="H67" s="5">
        <f t="shared" si="15"/>
        <v>79.9903510253854</v>
      </c>
      <c r="I67" s="2">
        <f t="shared" si="16"/>
        <v>17.02591841767062</v>
      </c>
      <c r="J67" s="9">
        <f t="shared" si="17"/>
        <v>-21.04546852130658</v>
      </c>
    </row>
    <row r="68" spans="1:10" ht="12.75">
      <c r="A68" s="1">
        <v>150</v>
      </c>
      <c r="B68" s="4">
        <f t="shared" si="9"/>
        <v>2.6179916666666663</v>
      </c>
      <c r="C68" s="5">
        <f t="shared" si="11"/>
        <v>21.75008330520808</v>
      </c>
      <c r="D68" s="5">
        <f t="shared" si="12"/>
        <v>-37.67205696821596</v>
      </c>
      <c r="E68" s="4">
        <f t="shared" si="13"/>
        <v>1.3959054638101058</v>
      </c>
      <c r="F68" s="5">
        <f t="shared" si="10"/>
        <v>10.02044076858563</v>
      </c>
      <c r="G68" s="5">
        <f t="shared" si="14"/>
        <v>123.09319183535906</v>
      </c>
      <c r="H68" s="5">
        <f t="shared" si="15"/>
        <v>83.07886513285689</v>
      </c>
      <c r="I68" s="2">
        <f t="shared" si="16"/>
        <v>12.659561820870955</v>
      </c>
      <c r="J68" s="9">
        <f t="shared" si="17"/>
        <v>-20.767282343383123</v>
      </c>
    </row>
    <row r="69" spans="1:10" ht="12.75">
      <c r="A69" s="1">
        <v>160</v>
      </c>
      <c r="B69" s="4">
        <f t="shared" si="9"/>
        <v>2.792524444444444</v>
      </c>
      <c r="C69" s="5">
        <f t="shared" si="11"/>
        <v>14.87797265223011</v>
      </c>
      <c r="D69" s="5">
        <f t="shared" si="12"/>
        <v>-40.87659391093506</v>
      </c>
      <c r="E69" s="4">
        <f t="shared" si="13"/>
        <v>1.451489710518309</v>
      </c>
      <c r="F69" s="5">
        <f t="shared" si="10"/>
        <v>6.835695334752259</v>
      </c>
      <c r="G69" s="5">
        <f t="shared" si="14"/>
        <v>124.11142546018677</v>
      </c>
      <c r="H69" s="5">
        <f t="shared" si="15"/>
        <v>85.26516845074829</v>
      </c>
      <c r="I69" s="2">
        <f t="shared" si="16"/>
        <v>8.372884107927653</v>
      </c>
      <c r="J69" s="9">
        <f t="shared" si="17"/>
        <v>-20.390318646975643</v>
      </c>
    </row>
    <row r="70" spans="1:10" ht="12.75">
      <c r="A70" s="1">
        <v>170</v>
      </c>
      <c r="B70" s="4">
        <f t="shared" si="9"/>
        <v>2.967057222222222</v>
      </c>
      <c r="C70" s="5">
        <f t="shared" si="11"/>
        <v>7.55380309056861</v>
      </c>
      <c r="D70" s="5">
        <f t="shared" si="12"/>
        <v>-42.83911832506496</v>
      </c>
      <c r="E70" s="4">
        <f t="shared" si="13"/>
        <v>1.5103290611607854</v>
      </c>
      <c r="F70" s="5">
        <f t="shared" si="10"/>
        <v>3.464446026075521</v>
      </c>
      <c r="G70" s="5">
        <f t="shared" si="14"/>
        <v>124.77155148057155</v>
      </c>
      <c r="H70" s="5">
        <f t="shared" si="15"/>
        <v>86.56756684449341</v>
      </c>
      <c r="I70" s="2">
        <f t="shared" si="16"/>
        <v>4.163595717964437</v>
      </c>
      <c r="J70" s="9">
        <f t="shared" si="17"/>
        <v>-20.094770228872967</v>
      </c>
    </row>
    <row r="71" spans="1:10" ht="12.75">
      <c r="A71" s="6">
        <v>180</v>
      </c>
      <c r="B71" s="4">
        <f t="shared" si="9"/>
        <v>3.14159</v>
      </c>
      <c r="C71" s="5">
        <f t="shared" si="11"/>
        <v>0.00011543115601084595</v>
      </c>
      <c r="D71" s="5">
        <f t="shared" si="12"/>
        <v>-43.49999999984685</v>
      </c>
      <c r="E71" s="4">
        <f t="shared" si="13"/>
        <v>1.5707954033456484</v>
      </c>
      <c r="F71" s="5">
        <f t="shared" si="10"/>
        <v>-2.3110022851824397E-05</v>
      </c>
      <c r="G71" s="5">
        <f t="shared" si="14"/>
        <v>124.99999999994671</v>
      </c>
      <c r="H71" s="5">
        <f t="shared" si="15"/>
        <v>86.99999999990014</v>
      </c>
      <c r="I71" s="2">
        <f t="shared" si="16"/>
        <v>6.317923058535291E-05</v>
      </c>
      <c r="J71" s="9">
        <f t="shared" si="17"/>
        <v>-19.984954432060004</v>
      </c>
    </row>
    <row r="72" spans="1:10" ht="12.75">
      <c r="A72" s="1">
        <v>190</v>
      </c>
      <c r="B72" s="4">
        <f t="shared" si="9"/>
        <v>3.3161227777777773</v>
      </c>
      <c r="C72" s="5">
        <f t="shared" si="11"/>
        <v>-7.553575735567924</v>
      </c>
      <c r="D72" s="5">
        <f t="shared" si="12"/>
        <v>-42.839158413851216</v>
      </c>
      <c r="E72" s="4">
        <f t="shared" si="13"/>
        <v>1.631261770258926</v>
      </c>
      <c r="F72" s="5">
        <f t="shared" si="10"/>
        <v>-3.4644936629562437</v>
      </c>
      <c r="G72" s="5">
        <f t="shared" si="14"/>
        <v>124.7715652446784</v>
      </c>
      <c r="H72" s="5">
        <f t="shared" si="15"/>
        <v>86.56759316917282</v>
      </c>
      <c r="I72" s="2">
        <f t="shared" si="16"/>
        <v>-4.163468628727231</v>
      </c>
      <c r="J72" s="9">
        <f t="shared" si="17"/>
        <v>-20.094763720774452</v>
      </c>
    </row>
    <row r="73" spans="1:10" ht="12.75">
      <c r="A73" s="1">
        <v>200</v>
      </c>
      <c r="B73" s="4">
        <f t="shared" si="9"/>
        <v>3.490655555555555</v>
      </c>
      <c r="C73" s="5">
        <f t="shared" si="11"/>
        <v>-14.877755712595787</v>
      </c>
      <c r="D73" s="5">
        <f t="shared" si="12"/>
        <v>-40.876672870432145</v>
      </c>
      <c r="E73" s="4">
        <f t="shared" si="13"/>
        <v>1.6901011951291751</v>
      </c>
      <c r="F73" s="5">
        <f t="shared" si="10"/>
        <v>-6.835747224574675</v>
      </c>
      <c r="G73" s="5">
        <f t="shared" si="14"/>
        <v>124.11145146583502</v>
      </c>
      <c r="H73" s="5">
        <f t="shared" si="15"/>
        <v>85.26522140459713</v>
      </c>
      <c r="I73" s="2">
        <f t="shared" si="16"/>
        <v>-8.37275503775877</v>
      </c>
      <c r="J73" s="9">
        <f t="shared" si="17"/>
        <v>-20.390307706551777</v>
      </c>
    </row>
    <row r="74" spans="1:10" ht="12.75">
      <c r="A74" s="1">
        <v>210</v>
      </c>
      <c r="B74" s="4">
        <f t="shared" si="9"/>
        <v>3.665188333333333</v>
      </c>
      <c r="C74" s="5">
        <f t="shared" si="11"/>
        <v>-21.74988337253002</v>
      </c>
      <c r="D74" s="5">
        <f t="shared" si="12"/>
        <v>-37.67217239928356</v>
      </c>
      <c r="E74" s="4">
        <f t="shared" si="13"/>
        <v>1.745685565541609</v>
      </c>
      <c r="F74" s="5">
        <f t="shared" si="10"/>
        <v>-10.020499746144338</v>
      </c>
      <c r="G74" s="5">
        <f t="shared" si="14"/>
        <v>123.09322716251022</v>
      </c>
      <c r="H74" s="5">
        <f t="shared" si="15"/>
        <v>83.07894523677334</v>
      </c>
      <c r="I74" s="2">
        <f t="shared" si="16"/>
        <v>-12.659430173123804</v>
      </c>
      <c r="J74" s="9">
        <f t="shared" si="17"/>
        <v>-20.76727127034085</v>
      </c>
    </row>
    <row r="75" spans="1:10" ht="12.75">
      <c r="A75" s="1">
        <v>220</v>
      </c>
      <c r="B75" s="4">
        <f t="shared" si="9"/>
        <v>3.8397211111111105</v>
      </c>
      <c r="C75" s="5">
        <f t="shared" si="11"/>
        <v>-27.961152945733843</v>
      </c>
      <c r="D75" s="5">
        <f t="shared" si="12"/>
        <v>-33.32302396159868</v>
      </c>
      <c r="E75" s="4">
        <f t="shared" si="13"/>
        <v>1.7963943006162466</v>
      </c>
      <c r="F75" s="5">
        <f t="shared" si="10"/>
        <v>-12.925898704453601</v>
      </c>
      <c r="G75" s="5">
        <f t="shared" si="14"/>
        <v>121.83256512913647</v>
      </c>
      <c r="H75" s="5">
        <f t="shared" si="15"/>
        <v>79.99045883246221</v>
      </c>
      <c r="I75" s="2">
        <f t="shared" si="16"/>
        <v>-17.025784733734124</v>
      </c>
      <c r="J75" s="9">
        <f t="shared" si="17"/>
        <v>-21.045463984966577</v>
      </c>
    </row>
    <row r="76" spans="1:10" ht="12.75">
      <c r="A76" s="1">
        <v>230</v>
      </c>
      <c r="B76" s="4">
        <f t="shared" si="9"/>
        <v>4.014253888888889</v>
      </c>
      <c r="C76" s="5">
        <f t="shared" si="11"/>
        <v>-33.32283846729023</v>
      </c>
      <c r="D76" s="5">
        <f t="shared" si="12"/>
        <v>-27.961374009209244</v>
      </c>
      <c r="E76" s="4">
        <f t="shared" si="13"/>
        <v>1.8406420102703533</v>
      </c>
      <c r="F76" s="5">
        <f t="shared" si="10"/>
        <v>-15.461107862153753</v>
      </c>
      <c r="G76" s="5">
        <f t="shared" si="14"/>
        <v>120.47650574482513</v>
      </c>
      <c r="H76" s="5">
        <f t="shared" si="15"/>
        <v>75.98486826438412</v>
      </c>
      <c r="I76" s="2">
        <f t="shared" si="16"/>
        <v>-21.42837350019321</v>
      </c>
      <c r="J76" s="9">
        <f t="shared" si="17"/>
        <v>-20.96790902192334</v>
      </c>
    </row>
    <row r="77" spans="1:10" ht="12.75">
      <c r="A77" s="1">
        <v>240</v>
      </c>
      <c r="B77" s="4">
        <f t="shared" si="9"/>
        <v>4.188786666666666</v>
      </c>
      <c r="C77" s="5">
        <f t="shared" si="11"/>
        <v>-37.67202811028327</v>
      </c>
      <c r="D77" s="5">
        <f t="shared" si="12"/>
        <v>-21.75013328828187</v>
      </c>
      <c r="E77" s="4">
        <f t="shared" si="13"/>
        <v>1.876931984407161</v>
      </c>
      <c r="F77" s="5">
        <f t="shared" si="10"/>
        <v>-17.540371975111015</v>
      </c>
      <c r="G77" s="5">
        <f t="shared" si="14"/>
        <v>119.1881634142335</v>
      </c>
      <c r="H77" s="5">
        <f t="shared" si="15"/>
        <v>71.06196987404837</v>
      </c>
      <c r="I77" s="2">
        <f t="shared" si="16"/>
        <v>-25.76241349286885</v>
      </c>
      <c r="J77" s="9">
        <f t="shared" si="17"/>
        <v>-20.215561576186044</v>
      </c>
    </row>
    <row r="78" spans="1:10" ht="12.75">
      <c r="A78" s="1">
        <v>250</v>
      </c>
      <c r="B78" s="4">
        <f t="shared" si="9"/>
        <v>4.363319444444444</v>
      </c>
      <c r="C78" s="5">
        <f t="shared" si="11"/>
        <v>-40.87657417088088</v>
      </c>
      <c r="D78" s="5">
        <f t="shared" si="12"/>
        <v>-14.878026887073228</v>
      </c>
      <c r="E78" s="4">
        <f t="shared" si="13"/>
        <v>1.9039369557349157</v>
      </c>
      <c r="F78" s="5">
        <f t="shared" si="10"/>
        <v>-19.087644164988063</v>
      </c>
      <c r="G78" s="5">
        <f t="shared" si="14"/>
        <v>118.12749757805113</v>
      </c>
      <c r="H78" s="5">
        <f t="shared" si="15"/>
        <v>65.2505293090221</v>
      </c>
      <c r="I78" s="2">
        <f t="shared" si="16"/>
        <v>-29.851524156937394</v>
      </c>
      <c r="J78" s="9">
        <f t="shared" si="17"/>
        <v>-18.4483231011551</v>
      </c>
    </row>
    <row r="79" spans="1:10" ht="12.75">
      <c r="A79" s="1">
        <v>260</v>
      </c>
      <c r="B79" s="4">
        <f t="shared" si="9"/>
        <v>4.537852222222222</v>
      </c>
      <c r="C79" s="5">
        <f t="shared" si="11"/>
        <v>-42.83910830267986</v>
      </c>
      <c r="D79" s="5">
        <f t="shared" si="12"/>
        <v>-7.553859929285533</v>
      </c>
      <c r="E79" s="4">
        <f t="shared" si="13"/>
        <v>1.9205994567052187</v>
      </c>
      <c r="F79" s="5">
        <f t="shared" si="10"/>
        <v>-20.042335953112712</v>
      </c>
      <c r="G79" s="5">
        <f t="shared" si="14"/>
        <v>117.43002512062775</v>
      </c>
      <c r="H79" s="5">
        <f t="shared" si="15"/>
        <v>58.62383480865779</v>
      </c>
      <c r="I79" s="2">
        <f t="shared" si="16"/>
        <v>-33.44921478501681</v>
      </c>
      <c r="J79" s="9">
        <f t="shared" si="17"/>
        <v>-15.374717704816915</v>
      </c>
    </row>
    <row r="80" spans="1:10" ht="12.75">
      <c r="A80" s="6">
        <v>270</v>
      </c>
      <c r="B80" s="4">
        <f t="shared" si="9"/>
        <v>4.712384999999999</v>
      </c>
      <c r="C80" s="5">
        <f t="shared" si="11"/>
        <v>-43.4999999996554</v>
      </c>
      <c r="D80" s="5">
        <f t="shared" si="12"/>
        <v>-0.0001731467340353328</v>
      </c>
      <c r="E80" s="4">
        <f t="shared" si="13"/>
        <v>1.9262332376726454</v>
      </c>
      <c r="F80" s="5">
        <f t="shared" si="10"/>
        <v>-20.365128097898264</v>
      </c>
      <c r="G80" s="5">
        <f t="shared" si="14"/>
        <v>117.18681666480228</v>
      </c>
      <c r="H80" s="5">
        <f t="shared" si="15"/>
        <v>51.31335648193176</v>
      </c>
      <c r="I80" s="2">
        <f t="shared" si="16"/>
        <v>-36.25765653394444</v>
      </c>
      <c r="J80" s="9">
        <f t="shared" si="17"/>
        <v>-10.836528341742838</v>
      </c>
    </row>
    <row r="81" spans="1:10" ht="12.75">
      <c r="A81" s="1">
        <v>280</v>
      </c>
      <c r="B81" s="4">
        <f t="shared" si="9"/>
        <v>4.886917777777777</v>
      </c>
      <c r="C81" s="5">
        <f t="shared" si="11"/>
        <v>-42.83916843585925</v>
      </c>
      <c r="D81" s="5">
        <f t="shared" si="12"/>
        <v>7.553518896784495</v>
      </c>
      <c r="E81" s="4">
        <f t="shared" si="13"/>
        <v>1.9205999687819635</v>
      </c>
      <c r="F81" s="5">
        <f t="shared" si="10"/>
        <v>-20.042365292973756</v>
      </c>
      <c r="G81" s="5">
        <f t="shared" si="14"/>
        <v>117.43000318370123</v>
      </c>
      <c r="H81" s="5">
        <f t="shared" si="15"/>
        <v>43.51647791951427</v>
      </c>
      <c r="I81" s="2">
        <f t="shared" si="16"/>
        <v>-37.964434927409656</v>
      </c>
      <c r="J81" s="9">
        <f t="shared" si="17"/>
        <v>-4.879083496072781</v>
      </c>
    </row>
    <row r="82" spans="1:10" ht="12.75">
      <c r="A82" s="1">
        <v>290</v>
      </c>
      <c r="B82" s="4">
        <f t="shared" si="9"/>
        <v>5.061450555555555</v>
      </c>
      <c r="C82" s="5">
        <f t="shared" si="11"/>
        <v>-40.87669261012652</v>
      </c>
      <c r="D82" s="5">
        <f t="shared" si="12"/>
        <v>14.877701477621734</v>
      </c>
      <c r="E82" s="4">
        <f t="shared" si="13"/>
        <v>1.9039379583741711</v>
      </c>
      <c r="F82" s="5">
        <f t="shared" si="10"/>
        <v>-19.087701612034294</v>
      </c>
      <c r="G82" s="5">
        <f t="shared" si="14"/>
        <v>118.12745659353386</v>
      </c>
      <c r="H82" s="5">
        <f t="shared" si="15"/>
        <v>35.49484192884441</v>
      </c>
      <c r="I82" s="2">
        <f t="shared" si="16"/>
        <v>-38.29060799064143</v>
      </c>
      <c r="J82" s="9">
        <f t="shared" si="17"/>
        <v>2.2240495537399854</v>
      </c>
    </row>
    <row r="83" spans="1:10" ht="12.75">
      <c r="A83" s="1">
        <v>300</v>
      </c>
      <c r="B83" s="4">
        <f t="shared" si="9"/>
        <v>5.2359833333333325</v>
      </c>
      <c r="C83" s="5">
        <f t="shared" si="11"/>
        <v>-37.67220125688467</v>
      </c>
      <c r="D83" s="5">
        <f t="shared" si="12"/>
        <v>21.749833389264776</v>
      </c>
      <c r="E83" s="4">
        <f t="shared" si="13"/>
        <v>1.876933437123909</v>
      </c>
      <c r="F83" s="5">
        <f t="shared" si="10"/>
        <v>-17.54045520971981</v>
      </c>
      <c r="G83" s="5">
        <f t="shared" si="14"/>
        <v>119.18810868732156</v>
      </c>
      <c r="H83" s="5">
        <f t="shared" si="15"/>
        <v>27.562057923413676</v>
      </c>
      <c r="I83" s="2">
        <f t="shared" si="16"/>
        <v>-37.03774761335133</v>
      </c>
      <c r="J83" s="9">
        <f t="shared" si="17"/>
        <v>10.005445196411863</v>
      </c>
    </row>
    <row r="84" spans="1:10" ht="12.75">
      <c r="A84" s="1">
        <v>310</v>
      </c>
      <c r="B84" s="4">
        <f t="shared" si="9"/>
        <v>5.410516111111111</v>
      </c>
      <c r="C84" s="5">
        <f t="shared" si="11"/>
        <v>-33.32306106028437</v>
      </c>
      <c r="D84" s="5">
        <f t="shared" si="12"/>
        <v>27.961108732891113</v>
      </c>
      <c r="E84" s="4">
        <f t="shared" si="13"/>
        <v>1.8406438578758233</v>
      </c>
      <c r="F84" s="5">
        <f t="shared" si="10"/>
        <v>-15.461213722238796</v>
      </c>
      <c r="G84" s="5">
        <f t="shared" si="14"/>
        <v>120.47644417716087</v>
      </c>
      <c r="H84" s="5">
        <f t="shared" si="15"/>
        <v>20.062447089948023</v>
      </c>
      <c r="I84" s="2">
        <f t="shared" si="16"/>
        <v>-34.12167249213649</v>
      </c>
      <c r="J84" s="9">
        <f t="shared" si="17"/>
        <v>17.88350011180172</v>
      </c>
    </row>
    <row r="85" spans="1:10" ht="12.75">
      <c r="A85" s="1">
        <v>320</v>
      </c>
      <c r="B85" s="4">
        <f t="shared" si="9"/>
        <v>5.585048888888888</v>
      </c>
      <c r="C85" s="5">
        <f t="shared" si="11"/>
        <v>-27.961418221756674</v>
      </c>
      <c r="D85" s="5">
        <f t="shared" si="12"/>
        <v>33.32280136825255</v>
      </c>
      <c r="E85" s="4">
        <f t="shared" si="13"/>
        <v>1.7963964779986963</v>
      </c>
      <c r="F85" s="5">
        <f t="shared" si="10"/>
        <v>-12.926023459383728</v>
      </c>
      <c r="G85" s="5">
        <f t="shared" si="14"/>
        <v>121.83250424672397</v>
      </c>
      <c r="H85" s="5">
        <f t="shared" si="15"/>
        <v>13.344694385023473</v>
      </c>
      <c r="I85" s="2">
        <f t="shared" si="16"/>
        <v>-29.586289233433945</v>
      </c>
      <c r="J85" s="9">
        <f t="shared" si="17"/>
        <v>25.2558850485586</v>
      </c>
    </row>
    <row r="86" spans="1:10" ht="12.75">
      <c r="A86" s="1">
        <v>330</v>
      </c>
      <c r="B86" s="4">
        <f t="shared" si="9"/>
        <v>5.759581666666666</v>
      </c>
      <c r="C86" s="5">
        <f t="shared" si="11"/>
        <v>-21.75018327131738</v>
      </c>
      <c r="D86" s="5">
        <f t="shared" si="12"/>
        <v>37.67199925228426</v>
      </c>
      <c r="E86" s="4">
        <f t="shared" si="13"/>
        <v>1.745688001897035</v>
      </c>
      <c r="F86" s="5">
        <f t="shared" si="10"/>
        <v>-10.020639339145575</v>
      </c>
      <c r="G86" s="5">
        <f t="shared" si="14"/>
        <v>123.09317417169852</v>
      </c>
      <c r="H86" s="5">
        <f t="shared" si="15"/>
        <v>7.734826576017213</v>
      </c>
      <c r="I86" s="2">
        <f t="shared" si="16"/>
        <v>-23.598387055237072</v>
      </c>
      <c r="J86" s="9">
        <f t="shared" si="17"/>
        <v>31.577190101724877</v>
      </c>
    </row>
    <row r="87" spans="1:10" ht="12.75">
      <c r="A87" s="1">
        <v>340</v>
      </c>
      <c r="B87" s="4">
        <f t="shared" si="9"/>
        <v>5.934114444444444</v>
      </c>
      <c r="C87" s="5">
        <f t="shared" si="11"/>
        <v>-14.878081121890116</v>
      </c>
      <c r="D87" s="5">
        <f t="shared" si="12"/>
        <v>40.876554430754766</v>
      </c>
      <c r="E87" s="4">
        <f t="shared" si="13"/>
        <v>1.6901038170415097</v>
      </c>
      <c r="F87" s="5">
        <f t="shared" si="10"/>
        <v>-6.835897449212581</v>
      </c>
      <c r="G87" s="5">
        <f t="shared" si="14"/>
        <v>124.11141245723721</v>
      </c>
      <c r="H87" s="5">
        <f t="shared" si="15"/>
        <v>3.5120331120080266</v>
      </c>
      <c r="I87" s="2">
        <f t="shared" si="16"/>
        <v>-16.42912669104858</v>
      </c>
      <c r="J87" s="9">
        <f t="shared" si="17"/>
        <v>36.406818212159465</v>
      </c>
    </row>
    <row r="88" spans="1:10" ht="12.75">
      <c r="A88" s="1">
        <v>350</v>
      </c>
      <c r="B88" s="4">
        <f t="shared" si="9"/>
        <v>6.1086472222222215</v>
      </c>
      <c r="C88" s="5">
        <f t="shared" si="11"/>
        <v>-7.553916767989177</v>
      </c>
      <c r="D88" s="5">
        <f t="shared" si="12"/>
        <v>42.83909828021934</v>
      </c>
      <c r="E88" s="4">
        <f t="shared" si="13"/>
        <v>1.6312645035134845</v>
      </c>
      <c r="F88" s="5">
        <f t="shared" si="10"/>
        <v>-3.4646502670390475</v>
      </c>
      <c r="G88" s="5">
        <f t="shared" si="14"/>
        <v>124.77154459836702</v>
      </c>
      <c r="H88" s="5">
        <f t="shared" si="15"/>
        <v>0.8893571214136387</v>
      </c>
      <c r="I88" s="2">
        <f t="shared" si="16"/>
        <v>-8.428879466837294</v>
      </c>
      <c r="J88" s="9">
        <f t="shared" si="17"/>
        <v>39.42959386597346</v>
      </c>
    </row>
    <row r="89" spans="1:10" ht="12.75">
      <c r="A89" s="6">
        <v>360</v>
      </c>
      <c r="B89" s="4">
        <f t="shared" si="9"/>
        <v>6.28318</v>
      </c>
      <c r="C89" s="5">
        <f t="shared" si="11"/>
        <v>-0.00023086231202087908</v>
      </c>
      <c r="D89" s="5">
        <f t="shared" si="12"/>
        <v>43.499999999387384</v>
      </c>
      <c r="E89" s="4">
        <f t="shared" si="13"/>
        <v>1.5707981736933927</v>
      </c>
      <c r="F89" s="5">
        <f t="shared" si="10"/>
        <v>-0.00018183939047844433</v>
      </c>
      <c r="G89" s="5">
        <f t="shared" si="14"/>
        <v>124.99999999978681</v>
      </c>
      <c r="H89" s="5">
        <f t="shared" si="15"/>
        <v>8.258211892098188E-10</v>
      </c>
      <c r="I89" s="5">
        <f>(((H54-H53)/10+(H89-H88)/10)/2)*($F$5)/1000</f>
        <v>-0.00012924689297044711</v>
      </c>
      <c r="J89" s="8">
        <f>(((I54-I53)/10+(I89-I88)/10)/2)*($F$5)/1000</f>
        <v>40.45801684205939</v>
      </c>
    </row>
    <row r="92" spans="1:5" ht="12.75">
      <c r="A92" s="23" t="s">
        <v>0</v>
      </c>
      <c r="B92" s="23"/>
      <c r="C92" s="14">
        <v>144.25</v>
      </c>
      <c r="D92" s="24" t="s">
        <v>2</v>
      </c>
      <c r="E92" s="24"/>
    </row>
    <row r="93" spans="1:5" ht="12.75">
      <c r="A93" s="23" t="s">
        <v>1</v>
      </c>
      <c r="B93" s="23"/>
      <c r="C93" s="10">
        <v>87</v>
      </c>
      <c r="D93" s="24" t="s">
        <v>2</v>
      </c>
      <c r="E93" s="24"/>
    </row>
    <row r="94" spans="1:5" ht="12.75">
      <c r="A94" s="25" t="s">
        <v>19</v>
      </c>
      <c r="B94" s="25"/>
      <c r="C94" s="20">
        <f>C93/2</f>
        <v>43.5</v>
      </c>
      <c r="D94" s="26" t="s">
        <v>2</v>
      </c>
      <c r="E94" s="26"/>
    </row>
    <row r="95" spans="1:8" ht="12.75">
      <c r="A95" s="23" t="s">
        <v>7</v>
      </c>
      <c r="B95" s="23"/>
      <c r="C95" s="11">
        <v>8000</v>
      </c>
      <c r="D95" s="24" t="s">
        <v>8</v>
      </c>
      <c r="E95" s="24"/>
      <c r="F95" s="22">
        <f>$C$5*6</f>
        <v>48000</v>
      </c>
      <c r="G95" s="26" t="s">
        <v>9</v>
      </c>
      <c r="H95" s="26"/>
    </row>
    <row r="97" spans="1:10" ht="63.75">
      <c r="A97" s="3" t="s">
        <v>11</v>
      </c>
      <c r="B97" s="3" t="s">
        <v>5</v>
      </c>
      <c r="C97" s="1" t="s">
        <v>3</v>
      </c>
      <c r="D97" s="1" t="s">
        <v>4</v>
      </c>
      <c r="E97" s="3" t="s">
        <v>12</v>
      </c>
      <c r="F97" s="3" t="s">
        <v>13</v>
      </c>
      <c r="G97" s="1" t="s">
        <v>6</v>
      </c>
      <c r="H97" s="3" t="s">
        <v>14</v>
      </c>
      <c r="I97" s="3" t="s">
        <v>15</v>
      </c>
      <c r="J97" s="3" t="s">
        <v>17</v>
      </c>
    </row>
    <row r="98" spans="1:10" ht="12.75">
      <c r="A98" s="6">
        <v>0</v>
      </c>
      <c r="B98" s="4">
        <f aca="true" t="shared" si="18" ref="B98:B134">A98*(3.14159/180)</f>
        <v>0</v>
      </c>
      <c r="C98" s="5">
        <f>$C$94*SIN(B98)</f>
        <v>0</v>
      </c>
      <c r="D98" s="5">
        <f>$C$94*COS(B98)</f>
        <v>43.5</v>
      </c>
      <c r="E98" s="4">
        <f>ACOS(C98/$C$92)</f>
        <v>1.5707963267948966</v>
      </c>
      <c r="F98" s="5">
        <f aca="true" t="shared" si="19" ref="F98:F134">90-(E98*180/3.14159)</f>
        <v>-7.601981207017161E-05</v>
      </c>
      <c r="G98" s="5">
        <f>$C$92*SIN(E98)</f>
        <v>144.25</v>
      </c>
      <c r="H98" s="5">
        <f>($C$92+$C$94)-(D98+G98)</f>
        <v>0</v>
      </c>
      <c r="I98" s="5">
        <f>(((H99-H98)/10+(H134-H133)/10)/2)*($F$5)/1000</f>
        <v>-0.00012482550760062328</v>
      </c>
      <c r="J98" s="8">
        <f>(((I99-I98)/10+(I134-I133)/10)/2)*($F$5)/1000</f>
        <v>39.0840882642804</v>
      </c>
    </row>
    <row r="99" spans="1:10" ht="12.75">
      <c r="A99" s="1">
        <v>10</v>
      </c>
      <c r="B99" s="4">
        <f t="shared" si="18"/>
        <v>0.17453277777777776</v>
      </c>
      <c r="C99" s="5">
        <f aca="true" t="shared" si="20" ref="C99:C134">$C$94*SIN(B99)</f>
        <v>7.553689413094866</v>
      </c>
      <c r="D99" s="5">
        <f aca="true" t="shared" si="21" ref="D99:D134">$C$94*COS(B99)</f>
        <v>42.83913836960891</v>
      </c>
      <c r="E99" s="4">
        <f aca="true" t="shared" si="22" ref="E99:E134">ACOS(C99/$C$92)</f>
        <v>1.5184071006720985</v>
      </c>
      <c r="F99" s="5">
        <f t="shared" si="19"/>
        <v>3.0016080643948726</v>
      </c>
      <c r="G99" s="5">
        <f aca="true" t="shared" si="23" ref="G99:G134">$C$92*SIN(E99)</f>
        <v>144.0520887604567</v>
      </c>
      <c r="H99" s="5">
        <f aca="true" t="shared" si="24" ref="H99:H134">($C$92+$C$94)-(D99+G99)</f>
        <v>0.85877286993437</v>
      </c>
      <c r="I99" s="2">
        <f aca="true" t="shared" si="25" ref="I99:I133">(((H99-H98)/10+(H100-H99)/10)/2)*($F$5)/1000</f>
        <v>8.14239664308807</v>
      </c>
      <c r="J99" s="9">
        <f aca="true" t="shared" si="26" ref="J99:J133">(((I99-I98)/10+(I100-I99)/10)/2)*($F$5)/1000</f>
        <v>38.12152552337735</v>
      </c>
    </row>
    <row r="100" spans="1:10" ht="12.75">
      <c r="A100" s="1">
        <v>20</v>
      </c>
      <c r="B100" s="4">
        <f t="shared" si="18"/>
        <v>0.3490655555555555</v>
      </c>
      <c r="C100" s="5">
        <f t="shared" si="20"/>
        <v>14.877864182465329</v>
      </c>
      <c r="D100" s="5">
        <f t="shared" si="21"/>
        <v>40.87663339082752</v>
      </c>
      <c r="E100" s="4">
        <f t="shared" si="22"/>
        <v>1.4674731442885651</v>
      </c>
      <c r="F100" s="5">
        <f t="shared" si="19"/>
        <v>5.919911264060005</v>
      </c>
      <c r="G100" s="5">
        <f t="shared" si="23"/>
        <v>143.48070134121912</v>
      </c>
      <c r="H100" s="5">
        <f t="shared" si="24"/>
        <v>3.3926652679533618</v>
      </c>
      <c r="I100" s="2">
        <f t="shared" si="25"/>
        <v>15.883844142566295</v>
      </c>
      <c r="J100" s="9">
        <f t="shared" si="26"/>
        <v>35.295272997138554</v>
      </c>
    </row>
    <row r="101" spans="1:10" ht="12.75">
      <c r="A101" s="1">
        <v>30</v>
      </c>
      <c r="B101" s="4">
        <f t="shared" si="18"/>
        <v>0.5235983333333333</v>
      </c>
      <c r="C101" s="5">
        <f t="shared" si="20"/>
        <v>21.749983338945622</v>
      </c>
      <c r="D101" s="5">
        <f t="shared" si="21"/>
        <v>37.6721146838824</v>
      </c>
      <c r="E101" s="4">
        <f t="shared" si="22"/>
        <v>1.4194393028315433</v>
      </c>
      <c r="F101" s="5">
        <f t="shared" si="19"/>
        <v>8.672049977979995</v>
      </c>
      <c r="G101" s="5">
        <f t="shared" si="23"/>
        <v>142.60084405344728</v>
      </c>
      <c r="H101" s="5">
        <f t="shared" si="24"/>
        <v>7.477041262670326</v>
      </c>
      <c r="I101" s="2">
        <f t="shared" si="25"/>
        <v>22.8487603918958</v>
      </c>
      <c r="J101" s="9">
        <f t="shared" si="26"/>
        <v>30.787789495711305</v>
      </c>
    </row>
    <row r="102" spans="1:10" ht="12.75">
      <c r="A102" s="1">
        <v>40</v>
      </c>
      <c r="B102" s="4">
        <f t="shared" si="18"/>
        <v>0.698131111111111</v>
      </c>
      <c r="C102" s="5">
        <f t="shared" si="20"/>
        <v>27.96124137127168</v>
      </c>
      <c r="D102" s="5">
        <f t="shared" si="21"/>
        <v>33.32294976405127</v>
      </c>
      <c r="E102" s="4">
        <f t="shared" si="22"/>
        <v>1.3757227042405462</v>
      </c>
      <c r="F102" s="5">
        <f t="shared" si="19"/>
        <v>11.176828687607767</v>
      </c>
      <c r="G102" s="5">
        <f t="shared" si="23"/>
        <v>141.5140681380388</v>
      </c>
      <c r="H102" s="5">
        <f t="shared" si="24"/>
        <v>12.912982097909946</v>
      </c>
      <c r="I102" s="2">
        <f t="shared" si="25"/>
        <v>28.71208976577934</v>
      </c>
      <c r="J102" s="9">
        <f t="shared" si="26"/>
        <v>24.898878275873226</v>
      </c>
    </row>
    <row r="103" spans="1:10" ht="12.75">
      <c r="A103" s="1">
        <v>50</v>
      </c>
      <c r="B103" s="4">
        <f t="shared" si="18"/>
        <v>0.8726638888888888</v>
      </c>
      <c r="C103" s="5">
        <f t="shared" si="20"/>
        <v>33.322912665189584</v>
      </c>
      <c r="D103" s="5">
        <f t="shared" si="21"/>
        <v>27.961285583966763</v>
      </c>
      <c r="E103" s="4">
        <f t="shared" si="22"/>
        <v>1.3376826869059695</v>
      </c>
      <c r="F103" s="5">
        <f t="shared" si="19"/>
        <v>13.356362974457355</v>
      </c>
      <c r="G103" s="5">
        <f t="shared" si="23"/>
        <v>140.3483024176215</v>
      </c>
      <c r="H103" s="5">
        <f t="shared" si="24"/>
        <v>19.44041199841172</v>
      </c>
      <c r="I103" s="2">
        <f t="shared" si="25"/>
        <v>33.22329300684298</v>
      </c>
      <c r="J103" s="9">
        <f t="shared" si="26"/>
        <v>18.035461371540833</v>
      </c>
    </row>
    <row r="104" spans="1:10" ht="12.75">
      <c r="A104" s="1">
        <v>60</v>
      </c>
      <c r="B104" s="4">
        <f t="shared" si="18"/>
        <v>1.0471966666666666</v>
      </c>
      <c r="C104" s="5">
        <f t="shared" si="20"/>
        <v>37.67208582608234</v>
      </c>
      <c r="D104" s="5">
        <f t="shared" si="21"/>
        <v>21.750033322095994</v>
      </c>
      <c r="E104" s="4">
        <f t="shared" si="22"/>
        <v>1.3065743679307882</v>
      </c>
      <c r="F104" s="5">
        <f t="shared" si="19"/>
        <v>15.138739864991337</v>
      </c>
      <c r="G104" s="5">
        <f t="shared" si="23"/>
        <v>139.24394582714282</v>
      </c>
      <c r="H104" s="5">
        <f t="shared" si="24"/>
        <v>26.75602085076119</v>
      </c>
      <c r="I104" s="2">
        <f t="shared" si="25"/>
        <v>36.22686533725469</v>
      </c>
      <c r="J104" s="9">
        <f t="shared" si="26"/>
        <v>10.685646074634638</v>
      </c>
    </row>
    <row r="105" spans="1:10" ht="12.75">
      <c r="A105" s="1">
        <v>70</v>
      </c>
      <c r="B105" s="4">
        <f t="shared" si="18"/>
        <v>1.2217294444444442</v>
      </c>
      <c r="C105" s="5">
        <f t="shared" si="20"/>
        <v>40.876613650917264</v>
      </c>
      <c r="D105" s="5">
        <f t="shared" si="21"/>
        <v>14.87791841736082</v>
      </c>
      <c r="E105" s="4">
        <f t="shared" si="22"/>
        <v>1.2834864443542535</v>
      </c>
      <c r="F105" s="5">
        <f t="shared" si="19"/>
        <v>16.46158156100394</v>
      </c>
      <c r="G105" s="5">
        <f t="shared" si="23"/>
        <v>138.33714236037133</v>
      </c>
      <c r="H105" s="5">
        <f t="shared" si="24"/>
        <v>34.53493922226784</v>
      </c>
      <c r="I105" s="2">
        <f t="shared" si="25"/>
        <v>37.675645537940746</v>
      </c>
      <c r="J105" s="9">
        <f t="shared" si="26"/>
        <v>3.373675239073992</v>
      </c>
    </row>
    <row r="106" spans="1:10" ht="12.75">
      <c r="A106" s="1">
        <v>80</v>
      </c>
      <c r="B106" s="4">
        <f t="shared" si="18"/>
        <v>1.396262222222222</v>
      </c>
      <c r="C106" s="5">
        <f t="shared" si="20"/>
        <v>42.83912834737464</v>
      </c>
      <c r="D106" s="5">
        <f t="shared" si="21"/>
        <v>7.5537462518383895</v>
      </c>
      <c r="E106" s="4">
        <f t="shared" si="22"/>
        <v>1.2692696419636547</v>
      </c>
      <c r="F106" s="5">
        <f t="shared" si="19"/>
        <v>17.276145024189077</v>
      </c>
      <c r="G106" s="5">
        <f t="shared" si="23"/>
        <v>137.74204725659177</v>
      </c>
      <c r="H106" s="5">
        <f t="shared" si="24"/>
        <v>42.454206491569835</v>
      </c>
      <c r="I106" s="2">
        <f t="shared" si="25"/>
        <v>37.63256335353552</v>
      </c>
      <c r="J106" s="9">
        <f t="shared" si="26"/>
        <v>-3.4030113444152166</v>
      </c>
    </row>
    <row r="107" spans="1:10" ht="12.75">
      <c r="A107" s="6">
        <v>90</v>
      </c>
      <c r="B107" s="4">
        <f t="shared" si="18"/>
        <v>1.570795</v>
      </c>
      <c r="C107" s="5">
        <f t="shared" si="20"/>
        <v>43.49999999996171</v>
      </c>
      <c r="D107" s="5">
        <f t="shared" si="21"/>
        <v>5.771557800547377E-05</v>
      </c>
      <c r="E107" s="4">
        <f t="shared" si="22"/>
        <v>1.2644681451030517</v>
      </c>
      <c r="F107" s="5">
        <f t="shared" si="19"/>
        <v>17.55125076201881</v>
      </c>
      <c r="G107" s="5">
        <f t="shared" si="23"/>
        <v>137.53476833151436</v>
      </c>
      <c r="H107" s="5">
        <f t="shared" si="24"/>
        <v>50.215173952907634</v>
      </c>
      <c r="I107" s="2">
        <f t="shared" si="25"/>
        <v>36.257724144434405</v>
      </c>
      <c r="J107" s="9">
        <f t="shared" si="26"/>
        <v>-9.24324152070214</v>
      </c>
    </row>
    <row r="108" spans="1:10" ht="12.75">
      <c r="A108" s="1">
        <v>100</v>
      </c>
      <c r="B108" s="4">
        <f t="shared" si="18"/>
        <v>1.7453277777777776</v>
      </c>
      <c r="C108" s="5">
        <f t="shared" si="20"/>
        <v>42.83914839176777</v>
      </c>
      <c r="D108" s="5">
        <f t="shared" si="21"/>
        <v>-7.553632574338047</v>
      </c>
      <c r="E108" s="4">
        <f t="shared" si="22"/>
        <v>1.269269496442414</v>
      </c>
      <c r="F108" s="5">
        <f t="shared" si="19"/>
        <v>17.276153361949028</v>
      </c>
      <c r="G108" s="5">
        <f t="shared" si="23"/>
        <v>137.74204102258722</v>
      </c>
      <c r="H108" s="5">
        <f t="shared" si="24"/>
        <v>57.56159155175084</v>
      </c>
      <c r="I108" s="2">
        <f t="shared" si="25"/>
        <v>33.781212719909625</v>
      </c>
      <c r="J108" s="9">
        <f t="shared" si="26"/>
        <v>-13.898727178663451</v>
      </c>
    </row>
    <row r="109" spans="1:10" ht="12.75">
      <c r="A109" s="1">
        <v>110</v>
      </c>
      <c r="B109" s="4">
        <f t="shared" si="18"/>
        <v>1.9198605555555552</v>
      </c>
      <c r="C109" s="5">
        <f t="shared" si="20"/>
        <v>40.876653130665815</v>
      </c>
      <c r="D109" s="5">
        <f t="shared" si="21"/>
        <v>-14.87780994754365</v>
      </c>
      <c r="E109" s="4">
        <f t="shared" si="22"/>
        <v>1.2834861589663271</v>
      </c>
      <c r="F109" s="5">
        <f t="shared" si="19"/>
        <v>16.46159791254145</v>
      </c>
      <c r="G109" s="5">
        <f t="shared" si="23"/>
        <v>138.33713069467368</v>
      </c>
      <c r="H109" s="5">
        <f t="shared" si="24"/>
        <v>64.29067925286998</v>
      </c>
      <c r="I109" s="2">
        <f t="shared" si="25"/>
        <v>30.4665878199913</v>
      </c>
      <c r="J109" s="9">
        <f t="shared" si="26"/>
        <v>-17.298847844041827</v>
      </c>
    </row>
    <row r="110" spans="1:10" ht="12.75">
      <c r="A110" s="1">
        <v>120</v>
      </c>
      <c r="B110" s="4">
        <f t="shared" si="18"/>
        <v>2.094393333333333</v>
      </c>
      <c r="C110" s="5">
        <f t="shared" si="20"/>
        <v>37.67214354161614</v>
      </c>
      <c r="D110" s="5">
        <f t="shared" si="21"/>
        <v>-21.749933355756962</v>
      </c>
      <c r="E110" s="4">
        <f t="shared" si="22"/>
        <v>1.3065739534385337</v>
      </c>
      <c r="F110" s="5">
        <f t="shared" si="19"/>
        <v>15.138763613668218</v>
      </c>
      <c r="G110" s="5">
        <f t="shared" si="23"/>
        <v>139.2439302123431</v>
      </c>
      <c r="H110" s="5">
        <f t="shared" si="24"/>
        <v>70.25600314341388</v>
      </c>
      <c r="I110" s="2">
        <f t="shared" si="25"/>
        <v>26.573359451558865</v>
      </c>
      <c r="J110" s="9">
        <f t="shared" si="26"/>
        <v>-19.53555745064638</v>
      </c>
    </row>
    <row r="111" spans="1:10" ht="12.75">
      <c r="A111" s="1">
        <v>130</v>
      </c>
      <c r="B111" s="4">
        <f t="shared" si="18"/>
        <v>2.268926111111111</v>
      </c>
      <c r="C111" s="5">
        <f t="shared" si="20"/>
        <v>33.3229868628543</v>
      </c>
      <c r="D111" s="5">
        <f t="shared" si="21"/>
        <v>-27.96119715852738</v>
      </c>
      <c r="E111" s="4">
        <f t="shared" si="22"/>
        <v>1.3376821582378766</v>
      </c>
      <c r="F111" s="5">
        <f t="shared" si="19"/>
        <v>13.35639326493343</v>
      </c>
      <c r="G111" s="5">
        <f t="shared" si="23"/>
        <v>140.3482848008412</v>
      </c>
      <c r="H111" s="5">
        <f t="shared" si="24"/>
        <v>75.36291235768617</v>
      </c>
      <c r="I111" s="2">
        <f t="shared" si="25"/>
        <v>22.32677221555531</v>
      </c>
      <c r="J111" s="9">
        <f t="shared" si="26"/>
        <v>-20.816163650828884</v>
      </c>
    </row>
    <row r="112" spans="1:10" ht="12.75">
      <c r="A112" s="1">
        <v>140</v>
      </c>
      <c r="B112" s="4">
        <f t="shared" si="18"/>
        <v>2.4434588888888884</v>
      </c>
      <c r="C112" s="5">
        <f t="shared" si="20"/>
        <v>27.96132979661263</v>
      </c>
      <c r="D112" s="5">
        <f t="shared" si="21"/>
        <v>-33.322875566269225</v>
      </c>
      <c r="E112" s="4">
        <f t="shared" si="22"/>
        <v>1.375722079388561</v>
      </c>
      <c r="F112" s="5">
        <f t="shared" si="19"/>
        <v>11.176864489019579</v>
      </c>
      <c r="G112" s="5">
        <f t="shared" si="23"/>
        <v>141.51405066637398</v>
      </c>
      <c r="H112" s="5">
        <f t="shared" si="24"/>
        <v>79.55882489989526</v>
      </c>
      <c r="I112" s="2">
        <f t="shared" si="25"/>
        <v>17.899957930380165</v>
      </c>
      <c r="J112" s="9">
        <f t="shared" si="26"/>
        <v>-21.40267875335738</v>
      </c>
    </row>
    <row r="113" spans="1:10" ht="12.75">
      <c r="A113" s="1">
        <v>150</v>
      </c>
      <c r="B113" s="4">
        <f t="shared" si="18"/>
        <v>2.6179916666666663</v>
      </c>
      <c r="C113" s="5">
        <f t="shared" si="20"/>
        <v>21.75008330520808</v>
      </c>
      <c r="D113" s="5">
        <f t="shared" si="21"/>
        <v>-37.67205696821596</v>
      </c>
      <c r="E113" s="4">
        <f t="shared" si="22"/>
        <v>1.4194386018099716</v>
      </c>
      <c r="F113" s="5">
        <f t="shared" si="19"/>
        <v>8.672090143591333</v>
      </c>
      <c r="G113" s="5">
        <f t="shared" si="23"/>
        <v>142.60082880620473</v>
      </c>
      <c r="H113" s="5">
        <f t="shared" si="24"/>
        <v>82.82122816201124</v>
      </c>
      <c r="I113" s="2">
        <f t="shared" si="25"/>
        <v>13.4089894016564</v>
      </c>
      <c r="J113" s="9">
        <f t="shared" si="26"/>
        <v>-21.556848618741295</v>
      </c>
    </row>
    <row r="114" spans="1:10" ht="12.75">
      <c r="A114" s="1">
        <v>160</v>
      </c>
      <c r="B114" s="4">
        <f t="shared" si="18"/>
        <v>2.792524444444444</v>
      </c>
      <c r="C114" s="5">
        <f t="shared" si="20"/>
        <v>14.87797265223011</v>
      </c>
      <c r="D114" s="5">
        <f t="shared" si="21"/>
        <v>-40.87659391093506</v>
      </c>
      <c r="E114" s="4">
        <f t="shared" si="22"/>
        <v>1.4674723883000034</v>
      </c>
      <c r="F114" s="5">
        <f t="shared" si="19"/>
        <v>5.9199545790505255</v>
      </c>
      <c r="G114" s="5">
        <f t="shared" si="23"/>
        <v>143.48069009368297</v>
      </c>
      <c r="H114" s="5">
        <f t="shared" si="24"/>
        <v>85.14590381725209</v>
      </c>
      <c r="I114" s="2">
        <f t="shared" si="25"/>
        <v>8.917937672571291</v>
      </c>
      <c r="J114" s="9">
        <f t="shared" si="26"/>
        <v>-21.501980551963523</v>
      </c>
    </row>
    <row r="115" spans="1:10" ht="12.75">
      <c r="A115" s="1">
        <v>170</v>
      </c>
      <c r="B115" s="4">
        <f t="shared" si="18"/>
        <v>2.967057222222222</v>
      </c>
      <c r="C115" s="5">
        <f t="shared" si="20"/>
        <v>7.55380309056861</v>
      </c>
      <c r="D115" s="5">
        <f t="shared" si="21"/>
        <v>-42.83911832506496</v>
      </c>
      <c r="E115" s="4">
        <f t="shared" si="22"/>
        <v>1.5184063115306352</v>
      </c>
      <c r="F115" s="5">
        <f t="shared" si="19"/>
        <v>3.0016532789083357</v>
      </c>
      <c r="G115" s="5">
        <f t="shared" si="23"/>
        <v>144.05208279948235</v>
      </c>
      <c r="H115" s="5">
        <f t="shared" si="24"/>
        <v>86.53703552558261</v>
      </c>
      <c r="I115" s="2">
        <f t="shared" si="25"/>
        <v>4.449830838338266</v>
      </c>
      <c r="J115" s="9">
        <f t="shared" si="26"/>
        <v>-21.402888172684868</v>
      </c>
    </row>
    <row r="116" spans="1:10" ht="12.75">
      <c r="A116" s="6">
        <v>180</v>
      </c>
      <c r="B116" s="4">
        <f t="shared" si="18"/>
        <v>3.14159</v>
      </c>
      <c r="C116" s="5">
        <f t="shared" si="20"/>
        <v>0.00011543115601084595</v>
      </c>
      <c r="D116" s="5">
        <f t="shared" si="21"/>
        <v>-43.49999999984685</v>
      </c>
      <c r="E116" s="4">
        <f t="shared" si="22"/>
        <v>1.5707955265789104</v>
      </c>
      <c r="F116" s="5">
        <f t="shared" si="19"/>
        <v>-3.0170774635962516E-05</v>
      </c>
      <c r="G116" s="5">
        <f t="shared" si="23"/>
        <v>144.24999999995381</v>
      </c>
      <c r="H116" s="5">
        <f t="shared" si="24"/>
        <v>86.99999999989303</v>
      </c>
      <c r="I116" s="2">
        <f t="shared" si="25"/>
        <v>6.760061926353034E-05</v>
      </c>
      <c r="J116" s="9">
        <f t="shared" si="26"/>
        <v>-21.358862788522067</v>
      </c>
    </row>
    <row r="117" spans="1:10" ht="12.75">
      <c r="A117" s="1">
        <v>190</v>
      </c>
      <c r="B117" s="4">
        <f t="shared" si="18"/>
        <v>3.3161227777777773</v>
      </c>
      <c r="C117" s="5">
        <f t="shared" si="20"/>
        <v>-7.553575735567924</v>
      </c>
      <c r="D117" s="5">
        <f t="shared" si="21"/>
        <v>-42.839158413851216</v>
      </c>
      <c r="E117" s="4">
        <f t="shared" si="22"/>
        <v>1.6231847637758947</v>
      </c>
      <c r="F117" s="5">
        <f t="shared" si="19"/>
        <v>-3.0017148894862373</v>
      </c>
      <c r="G117" s="5">
        <f t="shared" si="23"/>
        <v>144.0520947213439</v>
      </c>
      <c r="H117" s="5">
        <f t="shared" si="24"/>
        <v>86.5370636925073</v>
      </c>
      <c r="I117" s="2">
        <f t="shared" si="25"/>
        <v>-4.449695323545928</v>
      </c>
      <c r="J117" s="9">
        <f t="shared" si="26"/>
        <v>-21.40288566214984</v>
      </c>
    </row>
    <row r="118" spans="1:10" ht="12.75">
      <c r="A118" s="1">
        <v>200</v>
      </c>
      <c r="B118" s="4">
        <f t="shared" si="18"/>
        <v>3.490655555555555</v>
      </c>
      <c r="C118" s="5">
        <f t="shared" si="20"/>
        <v>-14.877755712595787</v>
      </c>
      <c r="D118" s="5">
        <f t="shared" si="21"/>
        <v>-40.876672870432145</v>
      </c>
      <c r="E118" s="4">
        <f t="shared" si="22"/>
        <v>1.6741187533119954</v>
      </c>
      <c r="F118" s="5">
        <f t="shared" si="19"/>
        <v>-5.92001998865517</v>
      </c>
      <c r="G118" s="5">
        <f t="shared" si="23"/>
        <v>143.48071258868325</v>
      </c>
      <c r="H118" s="5">
        <f t="shared" si="24"/>
        <v>85.1459602817489</v>
      </c>
      <c r="I118" s="2">
        <f t="shared" si="25"/>
        <v>-8.917801425276503</v>
      </c>
      <c r="J118" s="9">
        <f t="shared" si="26"/>
        <v>-21.501977539341116</v>
      </c>
    </row>
    <row r="119" spans="1:10" ht="12.75">
      <c r="A119" s="1">
        <v>210</v>
      </c>
      <c r="B119" s="4">
        <f t="shared" si="18"/>
        <v>3.665188333333333</v>
      </c>
      <c r="C119" s="5">
        <f t="shared" si="20"/>
        <v>-21.74988337253002</v>
      </c>
      <c r="D119" s="5">
        <f t="shared" si="21"/>
        <v>-37.67217239928356</v>
      </c>
      <c r="E119" s="4">
        <f t="shared" si="22"/>
        <v>1.7221526497356794</v>
      </c>
      <c r="F119" s="5">
        <f t="shared" si="19"/>
        <v>-8.672161851935584</v>
      </c>
      <c r="G119" s="5">
        <f t="shared" si="23"/>
        <v>142.60085930064147</v>
      </c>
      <c r="H119" s="5">
        <f t="shared" si="24"/>
        <v>82.8213130986421</v>
      </c>
      <c r="I119" s="2">
        <f t="shared" si="25"/>
        <v>-13.408852631604725</v>
      </c>
      <c r="J119" s="9">
        <f t="shared" si="26"/>
        <v>-21.556849132706404</v>
      </c>
    </row>
    <row r="120" spans="1:10" ht="12.75">
      <c r="A120" s="1">
        <v>220</v>
      </c>
      <c r="B120" s="4">
        <f t="shared" si="18"/>
        <v>3.8397211111111105</v>
      </c>
      <c r="C120" s="5">
        <f t="shared" si="20"/>
        <v>-27.961152945733843</v>
      </c>
      <c r="D120" s="5">
        <f t="shared" si="21"/>
        <v>-33.32302396159868</v>
      </c>
      <c r="E120" s="4">
        <f t="shared" si="22"/>
        <v>1.7658693244959476</v>
      </c>
      <c r="F120" s="5">
        <f t="shared" si="19"/>
        <v>-11.176944925744792</v>
      </c>
      <c r="G120" s="5">
        <f t="shared" si="23"/>
        <v>141.51408560968508</v>
      </c>
      <c r="H120" s="5">
        <f t="shared" si="24"/>
        <v>79.5589383519136</v>
      </c>
      <c r="I120" s="2">
        <f t="shared" si="25"/>
        <v>-17.899821897237505</v>
      </c>
      <c r="J120" s="9">
        <f t="shared" si="26"/>
        <v>-21.40268875652207</v>
      </c>
    </row>
    <row r="121" spans="1:10" ht="12.75">
      <c r="A121" s="1">
        <v>230</v>
      </c>
      <c r="B121" s="4">
        <f t="shared" si="18"/>
        <v>4.014253888888889</v>
      </c>
      <c r="C121" s="5">
        <f t="shared" si="20"/>
        <v>-33.32283846729023</v>
      </c>
      <c r="D121" s="5">
        <f t="shared" si="21"/>
        <v>-27.961374009209244</v>
      </c>
      <c r="E121" s="4">
        <f t="shared" si="22"/>
        <v>1.8039094380141254</v>
      </c>
      <c r="F121" s="5">
        <f t="shared" si="19"/>
        <v>-13.356484723513432</v>
      </c>
      <c r="G121" s="5">
        <f t="shared" si="23"/>
        <v>140.3483200344161</v>
      </c>
      <c r="H121" s="5">
        <f t="shared" si="24"/>
        <v>75.36305397479313</v>
      </c>
      <c r="I121" s="2">
        <f t="shared" si="25"/>
        <v>-22.326639613488922</v>
      </c>
      <c r="J121" s="9">
        <f t="shared" si="26"/>
        <v>-20.816190662473232</v>
      </c>
    </row>
    <row r="122" spans="1:10" ht="12.75">
      <c r="A122" s="1">
        <v>240</v>
      </c>
      <c r="B122" s="4">
        <f t="shared" si="18"/>
        <v>4.188786666666666</v>
      </c>
      <c r="C122" s="5">
        <f t="shared" si="20"/>
        <v>-37.67202811028327</v>
      </c>
      <c r="D122" s="5">
        <f t="shared" si="21"/>
        <v>-21.75013328828187</v>
      </c>
      <c r="E122" s="4">
        <f t="shared" si="22"/>
        <v>1.835017871164892</v>
      </c>
      <c r="F122" s="5">
        <f t="shared" si="19"/>
        <v>-15.138868155832085</v>
      </c>
      <c r="G122" s="5">
        <f t="shared" si="23"/>
        <v>139.24396144198866</v>
      </c>
      <c r="H122" s="5">
        <f t="shared" si="24"/>
        <v>70.25617184629321</v>
      </c>
      <c r="I122" s="2">
        <f t="shared" si="25"/>
        <v>-26.57323467326802</v>
      </c>
      <c r="J122" s="9">
        <f t="shared" si="26"/>
        <v>-19.53560967594767</v>
      </c>
    </row>
    <row r="123" spans="1:10" ht="12.75">
      <c r="A123" s="1">
        <v>250</v>
      </c>
      <c r="B123" s="4">
        <f t="shared" si="18"/>
        <v>4.363319444444444</v>
      </c>
      <c r="C123" s="5">
        <f t="shared" si="20"/>
        <v>-40.87657417088088</v>
      </c>
      <c r="D123" s="5">
        <f t="shared" si="21"/>
        <v>-14.878026887073228</v>
      </c>
      <c r="E123" s="4">
        <f t="shared" si="22"/>
        <v>1.8581059238455564</v>
      </c>
      <c r="F123" s="5">
        <f t="shared" si="19"/>
        <v>-16.461717248972704</v>
      </c>
      <c r="G123" s="5">
        <f t="shared" si="23"/>
        <v>138.33715402614177</v>
      </c>
      <c r="H123" s="5">
        <f t="shared" si="24"/>
        <v>64.29087286093146</v>
      </c>
      <c r="I123" s="2">
        <f t="shared" si="25"/>
        <v>-30.466476978467117</v>
      </c>
      <c r="J123" s="9">
        <f t="shared" si="26"/>
        <v>-17.298932728014734</v>
      </c>
    </row>
    <row r="124" spans="1:10" ht="12.75">
      <c r="A124" s="1">
        <v>260</v>
      </c>
      <c r="B124" s="4">
        <f t="shared" si="18"/>
        <v>4.537852222222222</v>
      </c>
      <c r="C124" s="5">
        <f t="shared" si="20"/>
        <v>-42.83910830267986</v>
      </c>
      <c r="D124" s="5">
        <f t="shared" si="21"/>
        <v>-7.553859929285533</v>
      </c>
      <c r="E124" s="4">
        <f t="shared" si="22"/>
        <v>1.8723228661027147</v>
      </c>
      <c r="F124" s="5">
        <f t="shared" si="19"/>
        <v>-17.27628872592817</v>
      </c>
      <c r="G124" s="5">
        <f t="shared" si="23"/>
        <v>137.74205349068694</v>
      </c>
      <c r="H124" s="5">
        <f t="shared" si="24"/>
        <v>57.56180643859858</v>
      </c>
      <c r="I124" s="2">
        <f t="shared" si="25"/>
        <v>-33.781123309940824</v>
      </c>
      <c r="J124" s="9">
        <f t="shared" si="26"/>
        <v>-13.898849566243543</v>
      </c>
    </row>
    <row r="125" spans="1:10" ht="12.75">
      <c r="A125" s="6">
        <v>270</v>
      </c>
      <c r="B125" s="4">
        <f t="shared" si="18"/>
        <v>4.712384999999999</v>
      </c>
      <c r="C125" s="5">
        <f t="shared" si="20"/>
        <v>-43.4999999996554</v>
      </c>
      <c r="D125" s="5">
        <f t="shared" si="21"/>
        <v>-0.0001731467340353328</v>
      </c>
      <c r="E125" s="4">
        <f t="shared" si="22"/>
        <v>1.8771245084845143</v>
      </c>
      <c r="F125" s="5">
        <f t="shared" si="19"/>
        <v>-17.55140280151535</v>
      </c>
      <c r="G125" s="5">
        <f t="shared" si="23"/>
        <v>137.53476833161125</v>
      </c>
      <c r="H125" s="5">
        <f t="shared" si="24"/>
        <v>50.21540481512278</v>
      </c>
      <c r="I125" s="2">
        <f t="shared" si="25"/>
        <v>-36.25766429773526</v>
      </c>
      <c r="J125" s="9">
        <f t="shared" si="26"/>
        <v>-9.243401909671753</v>
      </c>
    </row>
    <row r="126" spans="1:10" ht="12.75">
      <c r="A126" s="1">
        <v>280</v>
      </c>
      <c r="B126" s="4">
        <f t="shared" si="18"/>
        <v>4.886917777777777</v>
      </c>
      <c r="C126" s="5">
        <f t="shared" si="20"/>
        <v>-42.83916843585925</v>
      </c>
      <c r="D126" s="5">
        <f t="shared" si="21"/>
        <v>7.553518896784495</v>
      </c>
      <c r="E126" s="4">
        <f t="shared" si="22"/>
        <v>1.872323302666436</v>
      </c>
      <c r="F126" s="5">
        <f t="shared" si="19"/>
        <v>-17.276313739208007</v>
      </c>
      <c r="G126" s="5">
        <f t="shared" si="23"/>
        <v>137.7420347886733</v>
      </c>
      <c r="H126" s="5">
        <f t="shared" si="24"/>
        <v>42.454446314542224</v>
      </c>
      <c r="I126" s="2">
        <f t="shared" si="25"/>
        <v>-37.632540772304054</v>
      </c>
      <c r="J126" s="9">
        <f t="shared" si="26"/>
        <v>-3.4032048614788035</v>
      </c>
    </row>
    <row r="127" spans="1:10" ht="12.75">
      <c r="A127" s="1">
        <v>290</v>
      </c>
      <c r="B127" s="4">
        <f t="shared" si="18"/>
        <v>5.061450555555555</v>
      </c>
      <c r="C127" s="5">
        <f t="shared" si="20"/>
        <v>-40.87669261012652</v>
      </c>
      <c r="D127" s="5">
        <f t="shared" si="21"/>
        <v>14.877701477621734</v>
      </c>
      <c r="E127" s="4">
        <f t="shared" si="22"/>
        <v>1.8581067800093358</v>
      </c>
      <c r="F127" s="5">
        <f t="shared" si="19"/>
        <v>-16.46176630358528</v>
      </c>
      <c r="G127" s="5">
        <f t="shared" si="23"/>
        <v>138.33711902904884</v>
      </c>
      <c r="H127" s="5">
        <f t="shared" si="24"/>
        <v>34.53517949332942</v>
      </c>
      <c r="I127" s="2">
        <f t="shared" si="25"/>
        <v>-37.67566632335143</v>
      </c>
      <c r="J127" s="9">
        <f t="shared" si="26"/>
        <v>3.3734586902261987</v>
      </c>
    </row>
    <row r="128" spans="1:10" ht="12.75">
      <c r="A128" s="1">
        <v>300</v>
      </c>
      <c r="B128" s="4">
        <f t="shared" si="18"/>
        <v>5.2359833333333325</v>
      </c>
      <c r="C128" s="5">
        <f t="shared" si="20"/>
        <v>-37.67220125688467</v>
      </c>
      <c r="D128" s="5">
        <f t="shared" si="21"/>
        <v>21.749833389264776</v>
      </c>
      <c r="E128" s="4">
        <f t="shared" si="22"/>
        <v>1.8350191146416555</v>
      </c>
      <c r="F128" s="5">
        <f t="shared" si="19"/>
        <v>-15.138939401862743</v>
      </c>
      <c r="G128" s="5">
        <f t="shared" si="23"/>
        <v>139.24391459758942</v>
      </c>
      <c r="H128" s="5">
        <f t="shared" si="24"/>
        <v>26.756252013145797</v>
      </c>
      <c r="I128" s="2">
        <f t="shared" si="25"/>
        <v>-36.226932984709805</v>
      </c>
      <c r="J128" s="9">
        <f t="shared" si="26"/>
        <v>10.685420497770588</v>
      </c>
    </row>
    <row r="129" spans="1:10" ht="12.75">
      <c r="A129" s="1">
        <v>310</v>
      </c>
      <c r="B129" s="4">
        <f t="shared" si="18"/>
        <v>5.410516111111111</v>
      </c>
      <c r="C129" s="5">
        <f t="shared" si="20"/>
        <v>-33.32306106028437</v>
      </c>
      <c r="D129" s="5">
        <f t="shared" si="21"/>
        <v>27.961108732891113</v>
      </c>
      <c r="E129" s="4">
        <f t="shared" si="22"/>
        <v>1.8039110240184038</v>
      </c>
      <c r="F129" s="5">
        <f t="shared" si="19"/>
        <v>-13.356575594941631</v>
      </c>
      <c r="G129" s="5">
        <f t="shared" si="23"/>
        <v>140.3482671840752</v>
      </c>
      <c r="H129" s="5">
        <f t="shared" si="24"/>
        <v>19.44062408303367</v>
      </c>
      <c r="I129" s="2">
        <f t="shared" si="25"/>
        <v>-33.223407782613684</v>
      </c>
      <c r="J129" s="9">
        <f t="shared" si="26"/>
        <v>18.035242652528577</v>
      </c>
    </row>
    <row r="130" spans="1:10" ht="12.75">
      <c r="A130" s="1">
        <v>320</v>
      </c>
      <c r="B130" s="4">
        <f t="shared" si="18"/>
        <v>5.585048888888888</v>
      </c>
      <c r="C130" s="5">
        <f t="shared" si="20"/>
        <v>-27.961418221756674</v>
      </c>
      <c r="D130" s="5">
        <f t="shared" si="21"/>
        <v>33.32280136825255</v>
      </c>
      <c r="E130" s="4">
        <f t="shared" si="22"/>
        <v>1.7658711990519032</v>
      </c>
      <c r="F130" s="5">
        <f t="shared" si="19"/>
        <v>-11.177052329980228</v>
      </c>
      <c r="G130" s="5">
        <f t="shared" si="23"/>
        <v>141.51403319469068</v>
      </c>
      <c r="H130" s="5">
        <f t="shared" si="24"/>
        <v>12.913165437056762</v>
      </c>
      <c r="I130" s="2">
        <f t="shared" si="25"/>
        <v>-28.712248546156232</v>
      </c>
      <c r="J130" s="9">
        <f t="shared" si="26"/>
        <v>24.89868208628762</v>
      </c>
    </row>
    <row r="131" spans="1:10" ht="12.75">
      <c r="A131" s="1">
        <v>330</v>
      </c>
      <c r="B131" s="4">
        <f t="shared" si="18"/>
        <v>5.759581666666666</v>
      </c>
      <c r="C131" s="5">
        <f t="shared" si="20"/>
        <v>-21.75018327131738</v>
      </c>
      <c r="D131" s="5">
        <f t="shared" si="21"/>
        <v>37.67199925228426</v>
      </c>
      <c r="E131" s="4">
        <f t="shared" si="22"/>
        <v>1.7221547528003938</v>
      </c>
      <c r="F131" s="5">
        <f t="shared" si="19"/>
        <v>-8.672282348769528</v>
      </c>
      <c r="G131" s="5">
        <f t="shared" si="23"/>
        <v>142.60081355891384</v>
      </c>
      <c r="H131" s="5">
        <f t="shared" si="24"/>
        <v>7.477187188801906</v>
      </c>
      <c r="I131" s="2">
        <f t="shared" si="25"/>
        <v>-22.848956913327175</v>
      </c>
      <c r="J131" s="9">
        <f t="shared" si="26"/>
        <v>30.787629619908884</v>
      </c>
    </row>
    <row r="132" spans="1:10" ht="12.75">
      <c r="A132" s="1">
        <v>340</v>
      </c>
      <c r="B132" s="4">
        <f t="shared" si="18"/>
        <v>5.934114444444444</v>
      </c>
      <c r="C132" s="5">
        <f t="shared" si="20"/>
        <v>-14.878081121890116</v>
      </c>
      <c r="D132" s="5">
        <f t="shared" si="21"/>
        <v>40.876554430754766</v>
      </c>
      <c r="E132" s="4">
        <f t="shared" si="22"/>
        <v>1.6741210212776803</v>
      </c>
      <c r="F132" s="5">
        <f t="shared" si="19"/>
        <v>-5.920149933626746</v>
      </c>
      <c r="G132" s="5">
        <f t="shared" si="23"/>
        <v>143.4806788460748</v>
      </c>
      <c r="H132" s="5">
        <f t="shared" si="24"/>
        <v>3.392766723170439</v>
      </c>
      <c r="I132" s="2">
        <f t="shared" si="25"/>
        <v>-15.884069537860865</v>
      </c>
      <c r="J132" s="9">
        <f t="shared" si="26"/>
        <v>35.29516027111619</v>
      </c>
    </row>
    <row r="133" spans="1:10" ht="12.75">
      <c r="A133" s="1">
        <v>350</v>
      </c>
      <c r="B133" s="4">
        <f t="shared" si="18"/>
        <v>6.1086472222222215</v>
      </c>
      <c r="C133" s="5">
        <f t="shared" si="20"/>
        <v>-7.553916767989177</v>
      </c>
      <c r="D133" s="5">
        <f t="shared" si="21"/>
        <v>42.83909828021934</v>
      </c>
      <c r="E133" s="4">
        <f t="shared" si="22"/>
        <v>1.6231871312002846</v>
      </c>
      <c r="F133" s="5">
        <f t="shared" si="19"/>
        <v>-3.001850533026669</v>
      </c>
      <c r="G133" s="5">
        <f t="shared" si="23"/>
        <v>144.0520768384208</v>
      </c>
      <c r="H133" s="5">
        <f t="shared" si="24"/>
        <v>0.8588248813598796</v>
      </c>
      <c r="I133" s="2">
        <f t="shared" si="25"/>
        <v>-8.142640133695432</v>
      </c>
      <c r="J133" s="9">
        <f t="shared" si="26"/>
        <v>38.121467309647834</v>
      </c>
    </row>
    <row r="134" spans="1:10" ht="12.75">
      <c r="A134" s="6">
        <v>360</v>
      </c>
      <c r="B134" s="4">
        <f t="shared" si="18"/>
        <v>6.28318</v>
      </c>
      <c r="C134" s="5">
        <f t="shared" si="20"/>
        <v>-0.00023086231202087908</v>
      </c>
      <c r="D134" s="5">
        <f t="shared" si="21"/>
        <v>43.499999999387384</v>
      </c>
      <c r="E134" s="4">
        <f t="shared" si="22"/>
        <v>1.570797927226869</v>
      </c>
      <c r="F134" s="5">
        <f t="shared" si="19"/>
        <v>-0.0001677178869385898</v>
      </c>
      <c r="G134" s="5">
        <f t="shared" si="23"/>
        <v>144.24999999981526</v>
      </c>
      <c r="H134" s="5">
        <f t="shared" si="24"/>
        <v>7.97342636360554E-10</v>
      </c>
      <c r="I134" s="5">
        <f>(((H99-H98)/10+(H134-H133)/10)/2)*($F$5)/1000</f>
        <v>-0.00012482550760062328</v>
      </c>
      <c r="J134" s="8">
        <f>(((I99-I98)/10+(I134-I133)/10)/2)*($F$5)/1000</f>
        <v>39.0840882642804</v>
      </c>
    </row>
    <row r="137" spans="1:5" ht="12.75">
      <c r="A137" s="23" t="s">
        <v>0</v>
      </c>
      <c r="B137" s="23"/>
      <c r="C137" s="15">
        <v>200</v>
      </c>
      <c r="D137" s="24" t="s">
        <v>2</v>
      </c>
      <c r="E137" s="24"/>
    </row>
    <row r="138" spans="1:5" ht="12.75">
      <c r="A138" s="23" t="s">
        <v>1</v>
      </c>
      <c r="B138" s="23"/>
      <c r="C138" s="10">
        <v>87</v>
      </c>
      <c r="D138" s="24" t="s">
        <v>2</v>
      </c>
      <c r="E138" s="24"/>
    </row>
    <row r="139" spans="1:5" ht="12.75">
      <c r="A139" s="25" t="s">
        <v>19</v>
      </c>
      <c r="B139" s="25"/>
      <c r="C139" s="20">
        <f>C138/2</f>
        <v>43.5</v>
      </c>
      <c r="D139" s="26" t="s">
        <v>2</v>
      </c>
      <c r="E139" s="26"/>
    </row>
    <row r="140" spans="1:8" ht="12.75">
      <c r="A140" s="23" t="s">
        <v>7</v>
      </c>
      <c r="B140" s="23"/>
      <c r="C140" s="11">
        <v>8000</v>
      </c>
      <c r="D140" s="24" t="s">
        <v>8</v>
      </c>
      <c r="E140" s="24"/>
      <c r="F140" s="22">
        <f>$C$5*6</f>
        <v>48000</v>
      </c>
      <c r="G140" s="26" t="s">
        <v>9</v>
      </c>
      <c r="H140" s="26"/>
    </row>
    <row r="142" spans="1:10" ht="63.75">
      <c r="A142" s="3" t="s">
        <v>11</v>
      </c>
      <c r="B142" s="3" t="s">
        <v>5</v>
      </c>
      <c r="C142" s="1" t="s">
        <v>3</v>
      </c>
      <c r="D142" s="1" t="s">
        <v>4</v>
      </c>
      <c r="E142" s="3" t="s">
        <v>12</v>
      </c>
      <c r="F142" s="3" t="s">
        <v>13</v>
      </c>
      <c r="G142" s="1" t="s">
        <v>6</v>
      </c>
      <c r="H142" s="3" t="s">
        <v>14</v>
      </c>
      <c r="I142" s="3" t="s">
        <v>15</v>
      </c>
      <c r="J142" s="3" t="s">
        <v>17</v>
      </c>
    </row>
    <row r="143" spans="1:10" ht="12.75">
      <c r="A143" s="6">
        <v>0</v>
      </c>
      <c r="B143" s="4">
        <f aca="true" t="shared" si="27" ref="B143:B179">A143*(3.14159/180)</f>
        <v>0</v>
      </c>
      <c r="C143" s="5">
        <f>$C$139*SIN(B143)</f>
        <v>0</v>
      </c>
      <c r="D143" s="5">
        <f>$C$139*COS(B143)</f>
        <v>43.5</v>
      </c>
      <c r="E143" s="4">
        <f>ACOS(C143/$C$137)</f>
        <v>1.5707963267948966</v>
      </c>
      <c r="F143" s="5">
        <f aca="true" t="shared" si="28" ref="F143:F179">90-(E143*180/3.14159)</f>
        <v>-7.601981207017161E-05</v>
      </c>
      <c r="G143" s="5">
        <f>$C$137*SIN(E143)</f>
        <v>200</v>
      </c>
      <c r="H143" s="5">
        <f>($C$137+$C$139)-(D143+G143)</f>
        <v>0</v>
      </c>
      <c r="I143" s="5">
        <f>(((H144-H143)/10+(H179-H178)/10)/2)*($F$5)/1000</f>
        <v>-0.00011683618915880878</v>
      </c>
      <c r="J143" s="8">
        <f>(((I144-I143)/10+(I179-I178)/10)/2)*($F$5)/1000</f>
        <v>36.605479426840844</v>
      </c>
    </row>
    <row r="144" spans="1:10" ht="12.75">
      <c r="A144" s="1">
        <v>10</v>
      </c>
      <c r="B144" s="4">
        <f t="shared" si="27"/>
        <v>0.17453277777777776</v>
      </c>
      <c r="C144" s="5">
        <f aca="true" t="shared" si="29" ref="C144:C179">$C$139*SIN(B144)</f>
        <v>7.553689413094866</v>
      </c>
      <c r="D144" s="5">
        <f aca="true" t="shared" si="30" ref="D144:D179">$C$139*COS(B144)</f>
        <v>42.83913836960891</v>
      </c>
      <c r="E144" s="4">
        <f aca="true" t="shared" si="31" ref="E144:E179">ACOS(C144/$C$137)</f>
        <v>1.5330188947919863</v>
      </c>
      <c r="F144" s="5">
        <f t="shared" si="28"/>
        <v>2.1644132230629936</v>
      </c>
      <c r="G144" s="5">
        <f aca="true" t="shared" si="32" ref="G144:G179">$C$137*SIN(E144)</f>
        <v>199.8573035349234</v>
      </c>
      <c r="H144" s="5">
        <f aca="true" t="shared" si="33" ref="H144:H179">($C$137+$C$139)-(D144+G144)</f>
        <v>0.8035580954676789</v>
      </c>
      <c r="I144" s="2">
        <f aca="true" t="shared" si="34" ref="I144:I178">(((H144-H143)/10+(H145-H144)/10)/2)*($F$5)/1000</f>
        <v>7.626027376546312</v>
      </c>
      <c r="J144" s="9">
        <f aca="true" t="shared" si="35" ref="J144:J178">(((I144-I143)/10+(I145-I144)/10)/2)*($F$5)/1000</f>
        <v>35.7727556173307</v>
      </c>
    </row>
    <row r="145" spans="1:10" ht="12.75">
      <c r="A145" s="1">
        <v>20</v>
      </c>
      <c r="B145" s="4">
        <f t="shared" si="27"/>
        <v>0.3490655555555555</v>
      </c>
      <c r="C145" s="5">
        <f t="shared" si="29"/>
        <v>14.877864182465329</v>
      </c>
      <c r="D145" s="5">
        <f t="shared" si="30"/>
        <v>40.87663339082752</v>
      </c>
      <c r="E145" s="4">
        <f t="shared" si="31"/>
        <v>1.496338225556028</v>
      </c>
      <c r="F145" s="5">
        <f t="shared" si="28"/>
        <v>4.266062535185995</v>
      </c>
      <c r="G145" s="5">
        <f t="shared" si="32"/>
        <v>199.44585520227818</v>
      </c>
      <c r="H145" s="5">
        <f t="shared" si="33"/>
        <v>3.177511406894297</v>
      </c>
      <c r="I145" s="2">
        <f t="shared" si="34"/>
        <v>14.9051980043653</v>
      </c>
      <c r="J145" s="9">
        <f t="shared" si="35"/>
        <v>33.328802300993146</v>
      </c>
    </row>
    <row r="146" spans="1:10" ht="12.75">
      <c r="A146" s="1">
        <v>30</v>
      </c>
      <c r="B146" s="4">
        <f t="shared" si="27"/>
        <v>0.5235983333333333</v>
      </c>
      <c r="C146" s="5">
        <f t="shared" si="29"/>
        <v>21.749983338945622</v>
      </c>
      <c r="D146" s="5">
        <f t="shared" si="30"/>
        <v>37.6721146838824</v>
      </c>
      <c r="E146" s="4">
        <f t="shared" si="31"/>
        <v>1.4618309052609537</v>
      </c>
      <c r="F146" s="5">
        <f t="shared" si="28"/>
        <v>6.243188020406336</v>
      </c>
      <c r="G146" s="5">
        <f t="shared" si="32"/>
        <v>198.81382805216438</v>
      </c>
      <c r="H146" s="5">
        <f t="shared" si="33"/>
        <v>7.0140572639532195</v>
      </c>
      <c r="I146" s="2">
        <f t="shared" si="34"/>
        <v>21.51302833529346</v>
      </c>
      <c r="J146" s="9">
        <f t="shared" si="35"/>
        <v>29.432087514590524</v>
      </c>
    </row>
    <row r="147" spans="1:10" ht="12.75">
      <c r="A147" s="1">
        <v>40</v>
      </c>
      <c r="B147" s="4">
        <f t="shared" si="27"/>
        <v>0.698131111111111</v>
      </c>
      <c r="C147" s="5">
        <f t="shared" si="29"/>
        <v>27.96124137127168</v>
      </c>
      <c r="D147" s="5">
        <f t="shared" si="30"/>
        <v>33.32294976405127</v>
      </c>
      <c r="E147" s="4">
        <f t="shared" si="31"/>
        <v>1.4305306300764744</v>
      </c>
      <c r="F147" s="5">
        <f t="shared" si="28"/>
        <v>8.036563200874284</v>
      </c>
      <c r="G147" s="5">
        <f t="shared" si="32"/>
        <v>198.03577702268217</v>
      </c>
      <c r="H147" s="5">
        <f t="shared" si="33"/>
        <v>12.141273213266572</v>
      </c>
      <c r="I147" s="2">
        <f t="shared" si="34"/>
        <v>27.16856780211135</v>
      </c>
      <c r="J147" s="9">
        <f t="shared" si="35"/>
        <v>24.335642281781162</v>
      </c>
    </row>
    <row r="148" spans="1:10" ht="12.75">
      <c r="A148" s="1">
        <v>50</v>
      </c>
      <c r="B148" s="4">
        <f t="shared" si="27"/>
        <v>0.8726638888888888</v>
      </c>
      <c r="C148" s="5">
        <f t="shared" si="29"/>
        <v>33.322912665189584</v>
      </c>
      <c r="D148" s="5">
        <f t="shared" si="30"/>
        <v>27.961285583966763</v>
      </c>
      <c r="E148" s="4">
        <f t="shared" si="31"/>
        <v>1.4034010897713525</v>
      </c>
      <c r="F148" s="5">
        <f t="shared" si="28"/>
        <v>9.590972673441328</v>
      </c>
      <c r="G148" s="5">
        <f t="shared" si="32"/>
        <v>197.20442056786695</v>
      </c>
      <c r="H148" s="5">
        <f t="shared" si="33"/>
        <v>18.334293848166283</v>
      </c>
      <c r="I148" s="2">
        <f t="shared" si="34"/>
        <v>31.65287928603561</v>
      </c>
      <c r="J148" s="9">
        <f t="shared" si="35"/>
        <v>18.370679377935467</v>
      </c>
    </row>
    <row r="149" spans="1:10" ht="12.75">
      <c r="A149" s="1">
        <v>60</v>
      </c>
      <c r="B149" s="4">
        <f t="shared" si="27"/>
        <v>1.0471966666666666</v>
      </c>
      <c r="C149" s="5">
        <f t="shared" si="29"/>
        <v>37.67208582608234</v>
      </c>
      <c r="D149" s="5">
        <f t="shared" si="30"/>
        <v>21.750033322095994</v>
      </c>
      <c r="E149" s="4">
        <f t="shared" si="31"/>
        <v>1.3813039025481486</v>
      </c>
      <c r="F149" s="5">
        <f t="shared" si="28"/>
        <v>10.85704930985051</v>
      </c>
      <c r="G149" s="5">
        <f t="shared" si="32"/>
        <v>196.4199937621226</v>
      </c>
      <c r="H149" s="5">
        <f t="shared" si="33"/>
        <v>25.32997291578141</v>
      </c>
      <c r="I149" s="2">
        <f t="shared" si="34"/>
        <v>34.823017542917796</v>
      </c>
      <c r="J149" s="9">
        <f t="shared" si="35"/>
        <v>11.919889238690077</v>
      </c>
    </row>
    <row r="150" spans="1:10" ht="12.75">
      <c r="A150" s="1">
        <v>70</v>
      </c>
      <c r="B150" s="4">
        <f t="shared" si="27"/>
        <v>1.2217294444444442</v>
      </c>
      <c r="C150" s="5">
        <f t="shared" si="29"/>
        <v>40.876613650917264</v>
      </c>
      <c r="D150" s="5">
        <f t="shared" si="30"/>
        <v>14.87791841736082</v>
      </c>
      <c r="E150" s="4">
        <f t="shared" si="31"/>
        <v>1.3649628964400244</v>
      </c>
      <c r="F150" s="5">
        <f t="shared" si="28"/>
        <v>11.793320783678197</v>
      </c>
      <c r="G150" s="5">
        <f t="shared" si="32"/>
        <v>195.77819709159047</v>
      </c>
      <c r="H150" s="5">
        <f t="shared" si="33"/>
        <v>32.8438844910487</v>
      </c>
      <c r="I150" s="2">
        <f t="shared" si="34"/>
        <v>36.619499802156476</v>
      </c>
      <c r="J150" s="9">
        <f t="shared" si="35"/>
        <v>5.382161130875306</v>
      </c>
    </row>
    <row r="151" spans="1:10" ht="12.75">
      <c r="A151" s="1">
        <v>80</v>
      </c>
      <c r="B151" s="4">
        <f t="shared" si="27"/>
        <v>1.396262222222222</v>
      </c>
      <c r="C151" s="5">
        <f t="shared" si="29"/>
        <v>42.83912834737464</v>
      </c>
      <c r="D151" s="5">
        <f t="shared" si="30"/>
        <v>7.5537462518383895</v>
      </c>
      <c r="E151" s="4">
        <f t="shared" si="31"/>
        <v>1.3549280417769238</v>
      </c>
      <c r="F151" s="5">
        <f t="shared" si="28"/>
        <v>12.368276089545006</v>
      </c>
      <c r="G151" s="5">
        <f t="shared" si="32"/>
        <v>195.358155914815</v>
      </c>
      <c r="H151" s="5">
        <f t="shared" si="33"/>
        <v>40.58809783334661</v>
      </c>
      <c r="I151" s="2">
        <f t="shared" si="34"/>
        <v>37.06558468078251</v>
      </c>
      <c r="J151" s="9">
        <f t="shared" si="35"/>
        <v>-0.8682721686797888</v>
      </c>
    </row>
    <row r="152" spans="1:10" ht="12.75">
      <c r="A152" s="6">
        <v>90</v>
      </c>
      <c r="B152" s="4">
        <f t="shared" si="27"/>
        <v>1.570795</v>
      </c>
      <c r="C152" s="5">
        <f t="shared" si="29"/>
        <v>43.49999999996171</v>
      </c>
      <c r="D152" s="5">
        <f t="shared" si="30"/>
        <v>5.771557800547377E-05</v>
      </c>
      <c r="E152" s="4">
        <f t="shared" si="31"/>
        <v>1.351543907565561</v>
      </c>
      <c r="F152" s="5">
        <f t="shared" si="28"/>
        <v>12.562172860939512</v>
      </c>
      <c r="G152" s="5">
        <f t="shared" si="32"/>
        <v>195.21206417638058</v>
      </c>
      <c r="H152" s="5">
        <f t="shared" si="33"/>
        <v>48.28787810804141</v>
      </c>
      <c r="I152" s="2">
        <f t="shared" si="34"/>
        <v>36.25771973187323</v>
      </c>
      <c r="J152" s="9">
        <f t="shared" si="35"/>
        <v>-6.521763606239006</v>
      </c>
    </row>
    <row r="153" spans="1:10" ht="12.75">
      <c r="A153" s="1">
        <v>100</v>
      </c>
      <c r="B153" s="4">
        <f t="shared" si="27"/>
        <v>1.7453277777777776</v>
      </c>
      <c r="C153" s="5">
        <f t="shared" si="29"/>
        <v>42.83914839176777</v>
      </c>
      <c r="D153" s="5">
        <f t="shared" si="30"/>
        <v>-7.553632574338047</v>
      </c>
      <c r="E153" s="4">
        <f t="shared" si="31"/>
        <v>1.3549279391736142</v>
      </c>
      <c r="F153" s="5">
        <f t="shared" si="28"/>
        <v>12.368281968286581</v>
      </c>
      <c r="G153" s="5">
        <f t="shared" si="32"/>
        <v>195.3581515193776</v>
      </c>
      <c r="H153" s="5">
        <f t="shared" si="33"/>
        <v>55.69548105496045</v>
      </c>
      <c r="I153" s="2">
        <f t="shared" si="34"/>
        <v>34.34818317818292</v>
      </c>
      <c r="J153" s="9">
        <f t="shared" si="35"/>
        <v>-11.363982413556515</v>
      </c>
    </row>
    <row r="154" spans="1:10" ht="12.75">
      <c r="A154" s="1">
        <v>110</v>
      </c>
      <c r="B154" s="4">
        <f t="shared" si="27"/>
        <v>1.9198605555555552</v>
      </c>
      <c r="C154" s="5">
        <f t="shared" si="29"/>
        <v>40.876653130665815</v>
      </c>
      <c r="D154" s="5">
        <f t="shared" si="30"/>
        <v>-14.87780994754365</v>
      </c>
      <c r="E154" s="4">
        <f t="shared" si="31"/>
        <v>1.3649626947845288</v>
      </c>
      <c r="F154" s="5">
        <f t="shared" si="28"/>
        <v>11.793332337696768</v>
      </c>
      <c r="G154" s="5">
        <f t="shared" si="32"/>
        <v>195.7781888485927</v>
      </c>
      <c r="H154" s="5">
        <f t="shared" si="33"/>
        <v>62.59962109895096</v>
      </c>
      <c r="I154" s="2">
        <f t="shared" si="34"/>
        <v>31.522727059558015</v>
      </c>
      <c r="J154" s="9">
        <f t="shared" si="35"/>
        <v>-15.29035177837885</v>
      </c>
    </row>
    <row r="155" spans="1:10" ht="12.75">
      <c r="A155" s="1">
        <v>120</v>
      </c>
      <c r="B155" s="4">
        <f t="shared" si="27"/>
        <v>2.094393333333333</v>
      </c>
      <c r="C155" s="5">
        <f t="shared" si="29"/>
        <v>37.67214354161614</v>
      </c>
      <c r="D155" s="5">
        <f t="shared" si="30"/>
        <v>-21.749933355756962</v>
      </c>
      <c r="E155" s="4">
        <f t="shared" si="31"/>
        <v>1.3813036087107733</v>
      </c>
      <c r="F155" s="5">
        <f t="shared" si="28"/>
        <v>10.857066145506195</v>
      </c>
      <c r="G155" s="5">
        <f t="shared" si="32"/>
        <v>196.41998269264732</v>
      </c>
      <c r="H155" s="5">
        <f t="shared" si="33"/>
        <v>68.82995066310963</v>
      </c>
      <c r="I155" s="2">
        <f t="shared" si="34"/>
        <v>27.977203270525067</v>
      </c>
      <c r="J155" s="9">
        <f t="shared" si="35"/>
        <v>-18.301301237509506</v>
      </c>
    </row>
    <row r="156" spans="1:10" ht="12.75">
      <c r="A156" s="1">
        <v>130</v>
      </c>
      <c r="B156" s="4">
        <f t="shared" si="27"/>
        <v>2.268926111111111</v>
      </c>
      <c r="C156" s="5">
        <f t="shared" si="29"/>
        <v>33.3229868628543</v>
      </c>
      <c r="D156" s="5">
        <f t="shared" si="30"/>
        <v>-27.96119715852738</v>
      </c>
      <c r="E156" s="4">
        <f t="shared" si="31"/>
        <v>1.4034007135238684</v>
      </c>
      <c r="F156" s="5">
        <f t="shared" si="28"/>
        <v>9.59099423085243</v>
      </c>
      <c r="G156" s="5">
        <f t="shared" si="32"/>
        <v>197.20440803019096</v>
      </c>
      <c r="H156" s="5">
        <f t="shared" si="33"/>
        <v>74.25678912833641</v>
      </c>
      <c r="I156" s="2">
        <f t="shared" si="34"/>
        <v>23.897184877262386</v>
      </c>
      <c r="J156" s="9">
        <f t="shared" si="35"/>
        <v>-20.480931679456173</v>
      </c>
    </row>
    <row r="157" spans="1:10" ht="12.75">
      <c r="A157" s="1">
        <v>140</v>
      </c>
      <c r="B157" s="4">
        <f t="shared" si="27"/>
        <v>2.4434588888888884</v>
      </c>
      <c r="C157" s="5">
        <f t="shared" si="29"/>
        <v>27.96132979661263</v>
      </c>
      <c r="D157" s="5">
        <f t="shared" si="30"/>
        <v>-33.322875566269225</v>
      </c>
      <c r="E157" s="4">
        <f t="shared" si="31"/>
        <v>1.4305301835645103</v>
      </c>
      <c r="F157" s="5">
        <f t="shared" si="28"/>
        <v>8.036588784146915</v>
      </c>
      <c r="G157" s="5">
        <f t="shared" si="32"/>
        <v>198.0357645376336</v>
      </c>
      <c r="H157" s="5">
        <f t="shared" si="33"/>
        <v>78.78711102863562</v>
      </c>
      <c r="I157" s="2">
        <f t="shared" si="34"/>
        <v>19.443481737418328</v>
      </c>
      <c r="J157" s="9">
        <f t="shared" si="35"/>
        <v>-21.965901661807692</v>
      </c>
    </row>
    <row r="158" spans="1:10" ht="12.75">
      <c r="A158" s="1">
        <v>150</v>
      </c>
      <c r="B158" s="4">
        <f t="shared" si="27"/>
        <v>2.6179916666666663</v>
      </c>
      <c r="C158" s="5">
        <f t="shared" si="29"/>
        <v>21.75008330520808</v>
      </c>
      <c r="D158" s="5">
        <f t="shared" si="30"/>
        <v>-37.67205696821596</v>
      </c>
      <c r="E158" s="4">
        <f t="shared" si="31"/>
        <v>1.4618304024475115</v>
      </c>
      <c r="F158" s="5">
        <f t="shared" si="28"/>
        <v>6.243216829518772</v>
      </c>
      <c r="G158" s="5">
        <f t="shared" si="32"/>
        <v>198.81381711595526</v>
      </c>
      <c r="H158" s="5">
        <f t="shared" si="33"/>
        <v>82.35823985226071</v>
      </c>
      <c r="I158" s="2">
        <f t="shared" si="34"/>
        <v>14.74472585150918</v>
      </c>
      <c r="J158" s="9">
        <f t="shared" si="35"/>
        <v>-22.912539779657948</v>
      </c>
    </row>
    <row r="159" spans="1:10" ht="12.75">
      <c r="A159" s="1">
        <v>160</v>
      </c>
      <c r="B159" s="4">
        <f t="shared" si="27"/>
        <v>2.792524444444444</v>
      </c>
      <c r="C159" s="5">
        <f t="shared" si="29"/>
        <v>14.87797265223011</v>
      </c>
      <c r="D159" s="5">
        <f t="shared" si="30"/>
        <v>-40.87659391093506</v>
      </c>
      <c r="E159" s="4">
        <f t="shared" si="31"/>
        <v>1.496337681700319</v>
      </c>
      <c r="F159" s="5">
        <f t="shared" si="28"/>
        <v>4.266093695849108</v>
      </c>
      <c r="G159" s="5">
        <f t="shared" si="32"/>
        <v>199.4458471108373</v>
      </c>
      <c r="H159" s="5">
        <f t="shared" si="33"/>
        <v>84.93074680009778</v>
      </c>
      <c r="I159" s="2">
        <f t="shared" si="34"/>
        <v>9.896590162560848</v>
      </c>
      <c r="J159" s="9">
        <f t="shared" si="35"/>
        <v>-23.46844361287544</v>
      </c>
    </row>
    <row r="160" spans="1:10" ht="12.75">
      <c r="A160" s="1">
        <v>170</v>
      </c>
      <c r="B160" s="4">
        <f t="shared" si="27"/>
        <v>2.967057222222222</v>
      </c>
      <c r="C160" s="5">
        <f t="shared" si="29"/>
        <v>7.55380309056861</v>
      </c>
      <c r="D160" s="5">
        <f t="shared" si="30"/>
        <v>-42.83911832506496</v>
      </c>
      <c r="E160" s="4">
        <f t="shared" si="31"/>
        <v>1.5330183259987875</v>
      </c>
      <c r="F160" s="5">
        <f t="shared" si="28"/>
        <v>2.164445812540208</v>
      </c>
      <c r="G160" s="5">
        <f t="shared" si="32"/>
        <v>199.8572992384039</v>
      </c>
      <c r="H160" s="5">
        <f t="shared" si="33"/>
        <v>86.48181908666106</v>
      </c>
      <c r="I160" s="2">
        <f t="shared" si="34"/>
        <v>4.966207679477748</v>
      </c>
      <c r="J160" s="9">
        <f t="shared" si="35"/>
        <v>-23.751634974280318</v>
      </c>
    </row>
    <row r="161" spans="1:10" ht="12.75">
      <c r="A161" s="6">
        <v>180</v>
      </c>
      <c r="B161" s="4">
        <f t="shared" si="27"/>
        <v>3.14159</v>
      </c>
      <c r="C161" s="5">
        <f t="shared" si="29"/>
        <v>0.00011543115601084595</v>
      </c>
      <c r="D161" s="5">
        <f t="shared" si="30"/>
        <v>-43.49999999984685</v>
      </c>
      <c r="E161" s="4">
        <f t="shared" si="31"/>
        <v>1.5707957496391165</v>
      </c>
      <c r="F161" s="5">
        <f t="shared" si="28"/>
        <v>-4.295119381936274E-05</v>
      </c>
      <c r="G161" s="5">
        <f t="shared" si="32"/>
        <v>199.9999999999667</v>
      </c>
      <c r="H161" s="5">
        <f t="shared" si="33"/>
        <v>86.99999999988017</v>
      </c>
      <c r="I161" s="2">
        <f t="shared" si="34"/>
        <v>7.558994404910369E-05</v>
      </c>
      <c r="J161" s="9">
        <f t="shared" si="35"/>
        <v>-23.83743526789229</v>
      </c>
    </row>
    <row r="162" spans="1:10" ht="12.75">
      <c r="A162" s="1">
        <v>190</v>
      </c>
      <c r="B162" s="4">
        <f t="shared" si="27"/>
        <v>3.3161227777777773</v>
      </c>
      <c r="C162" s="5">
        <f t="shared" si="29"/>
        <v>-7.553575735567924</v>
      </c>
      <c r="D162" s="5">
        <f t="shared" si="30"/>
        <v>-42.839158413851216</v>
      </c>
      <c r="E162" s="4">
        <f t="shared" si="31"/>
        <v>1.6085731900043543</v>
      </c>
      <c r="F162" s="5">
        <f t="shared" si="28"/>
        <v>-2.164532673195353</v>
      </c>
      <c r="G162" s="5">
        <f t="shared" si="32"/>
        <v>199.85730783138013</v>
      </c>
      <c r="H162" s="5">
        <f t="shared" si="33"/>
        <v>86.48185058247108</v>
      </c>
      <c r="I162" s="2">
        <f t="shared" si="34"/>
        <v>-4.966057015477372</v>
      </c>
      <c r="J162" s="9">
        <f t="shared" si="35"/>
        <v>-23.751640323860737</v>
      </c>
    </row>
    <row r="163" spans="1:10" ht="12.75">
      <c r="A163" s="1">
        <v>200</v>
      </c>
      <c r="B163" s="4">
        <f t="shared" si="27"/>
        <v>3.490655555555555</v>
      </c>
      <c r="C163" s="5">
        <f t="shared" si="29"/>
        <v>-14.877755712595787</v>
      </c>
      <c r="D163" s="5">
        <f t="shared" si="30"/>
        <v>-40.876672870432145</v>
      </c>
      <c r="E163" s="4">
        <f t="shared" si="31"/>
        <v>1.645253884177553</v>
      </c>
      <c r="F163" s="5">
        <f t="shared" si="28"/>
        <v>-4.2661834141181885</v>
      </c>
      <c r="G163" s="5">
        <f t="shared" si="32"/>
        <v>199.44586329366754</v>
      </c>
      <c r="H163" s="5">
        <f t="shared" si="33"/>
        <v>84.9308095767646</v>
      </c>
      <c r="I163" s="2">
        <f t="shared" si="34"/>
        <v>-9.896441211664593</v>
      </c>
      <c r="J163" s="9">
        <f t="shared" si="35"/>
        <v>-23.468455870667054</v>
      </c>
    </row>
    <row r="164" spans="1:10" ht="12.75">
      <c r="A164" s="1">
        <v>210</v>
      </c>
      <c r="B164" s="4">
        <f t="shared" si="27"/>
        <v>3.665188333333333</v>
      </c>
      <c r="C164" s="5">
        <f t="shared" si="29"/>
        <v>-21.74988337253002</v>
      </c>
      <c r="D164" s="5">
        <f t="shared" si="30"/>
        <v>-37.67217239928356</v>
      </c>
      <c r="E164" s="4">
        <f t="shared" si="31"/>
        <v>1.6797612455146549</v>
      </c>
      <c r="F164" s="5">
        <f t="shared" si="28"/>
        <v>-6.243311250875479</v>
      </c>
      <c r="G164" s="5">
        <f t="shared" si="32"/>
        <v>198.8138389883394</v>
      </c>
      <c r="H164" s="5">
        <f t="shared" si="33"/>
        <v>82.35833341094417</v>
      </c>
      <c r="I164" s="2">
        <f t="shared" si="34"/>
        <v>-14.74458029492198</v>
      </c>
      <c r="J164" s="9">
        <f t="shared" si="35"/>
        <v>-22.912561933988677</v>
      </c>
    </row>
    <row r="165" spans="1:10" ht="12.75">
      <c r="A165" s="1">
        <v>220</v>
      </c>
      <c r="B165" s="4">
        <f t="shared" si="27"/>
        <v>3.8397211111111105</v>
      </c>
      <c r="C165" s="5">
        <f t="shared" si="29"/>
        <v>-27.961152945733843</v>
      </c>
      <c r="D165" s="5">
        <f t="shared" si="30"/>
        <v>-33.32302396159868</v>
      </c>
      <c r="E165" s="4">
        <f t="shared" si="31"/>
        <v>1.7110615770003887</v>
      </c>
      <c r="F165" s="5">
        <f t="shared" si="28"/>
        <v>-8.036689657170413</v>
      </c>
      <c r="G165" s="5">
        <f t="shared" si="32"/>
        <v>198.03578950771822</v>
      </c>
      <c r="H165" s="5">
        <f t="shared" si="33"/>
        <v>78.78723445388044</v>
      </c>
      <c r="I165" s="2">
        <f t="shared" si="34"/>
        <v>-19.443342017493208</v>
      </c>
      <c r="J165" s="9">
        <f t="shared" si="35"/>
        <v>-21.965937836230907</v>
      </c>
    </row>
    <row r="166" spans="1:10" ht="12.75">
      <c r="A166" s="1">
        <v>230</v>
      </c>
      <c r="B166" s="4">
        <f t="shared" si="27"/>
        <v>4.014253888888889</v>
      </c>
      <c r="C166" s="5">
        <f t="shared" si="29"/>
        <v>-33.32283846729023</v>
      </c>
      <c r="D166" s="5">
        <f t="shared" si="30"/>
        <v>-27.961374009209244</v>
      </c>
      <c r="E166" s="4">
        <f t="shared" si="31"/>
        <v>1.7381911875697909</v>
      </c>
      <c r="F166" s="5">
        <f t="shared" si="28"/>
        <v>-9.591103155587575</v>
      </c>
      <c r="G166" s="5">
        <f t="shared" si="32"/>
        <v>197.2044331055539</v>
      </c>
      <c r="H166" s="5">
        <f t="shared" si="33"/>
        <v>74.25694090365533</v>
      </c>
      <c r="I166" s="2">
        <f t="shared" si="34"/>
        <v>-23.897054393351524</v>
      </c>
      <c r="J166" s="9">
        <f t="shared" si="35"/>
        <v>-20.480986621055894</v>
      </c>
    </row>
    <row r="167" spans="1:10" ht="12.75">
      <c r="A167" s="1">
        <v>240</v>
      </c>
      <c r="B167" s="4">
        <f t="shared" si="27"/>
        <v>4.188786666666666</v>
      </c>
      <c r="C167" s="5">
        <f t="shared" si="29"/>
        <v>-37.67202811028327</v>
      </c>
      <c r="D167" s="5">
        <f t="shared" si="30"/>
        <v>-21.75013328828187</v>
      </c>
      <c r="E167" s="4">
        <f t="shared" si="31"/>
        <v>1.7602884572029351</v>
      </c>
      <c r="F167" s="5">
        <f t="shared" si="28"/>
        <v>-10.85718451374251</v>
      </c>
      <c r="G167" s="5">
        <f t="shared" si="32"/>
        <v>196.42000483163122</v>
      </c>
      <c r="H167" s="5">
        <f t="shared" si="33"/>
        <v>68.83012845665064</v>
      </c>
      <c r="I167" s="2">
        <f t="shared" si="34"/>
        <v>-27.977086442933164</v>
      </c>
      <c r="J167" s="9">
        <f t="shared" si="35"/>
        <v>-18.301379561001596</v>
      </c>
    </row>
    <row r="168" spans="1:10" ht="12.75">
      <c r="A168" s="1">
        <v>250</v>
      </c>
      <c r="B168" s="4">
        <f t="shared" si="27"/>
        <v>4.363319444444444</v>
      </c>
      <c r="C168" s="5">
        <f t="shared" si="29"/>
        <v>-40.87657417088088</v>
      </c>
      <c r="D168" s="5">
        <f t="shared" si="30"/>
        <v>-14.878026887073228</v>
      </c>
      <c r="E168" s="4">
        <f t="shared" si="31"/>
        <v>1.7766295554928113</v>
      </c>
      <c r="F168" s="5">
        <f t="shared" si="28"/>
        <v>-11.793461269200009</v>
      </c>
      <c r="G168" s="5">
        <f t="shared" si="32"/>
        <v>195.77820533464003</v>
      </c>
      <c r="H168" s="5">
        <f t="shared" si="33"/>
        <v>62.599821552433184</v>
      </c>
      <c r="I168" s="2">
        <f t="shared" si="34"/>
        <v>-31.52262921043552</v>
      </c>
      <c r="J168" s="9">
        <f t="shared" si="35"/>
        <v>-15.290457010132736</v>
      </c>
    </row>
    <row r="169" spans="1:10" ht="12.75">
      <c r="A169" s="1">
        <v>260</v>
      </c>
      <c r="B169" s="4">
        <f t="shared" si="27"/>
        <v>4.537852222222222</v>
      </c>
      <c r="C169" s="5">
        <f t="shared" si="29"/>
        <v>-42.83910830267986</v>
      </c>
      <c r="D169" s="5">
        <f t="shared" si="30"/>
        <v>-7.553859929285533</v>
      </c>
      <c r="E169" s="4">
        <f t="shared" si="31"/>
        <v>1.786664509208018</v>
      </c>
      <c r="F169" s="5">
        <f t="shared" si="28"/>
        <v>-12.368422250339236</v>
      </c>
      <c r="G169" s="5">
        <f t="shared" si="32"/>
        <v>195.35816031031635</v>
      </c>
      <c r="H169" s="5">
        <f t="shared" si="33"/>
        <v>55.69569961896917</v>
      </c>
      <c r="I169" s="2">
        <f t="shared" si="34"/>
        <v>-34.34811019715514</v>
      </c>
      <c r="J169" s="9">
        <f t="shared" si="35"/>
        <v>-11.364115979960175</v>
      </c>
    </row>
    <row r="170" spans="1:10" ht="12.75">
      <c r="A170" s="6">
        <v>270</v>
      </c>
      <c r="B170" s="4">
        <f t="shared" si="27"/>
        <v>4.712384999999999</v>
      </c>
      <c r="C170" s="5">
        <f t="shared" si="29"/>
        <v>-43.4999999996554</v>
      </c>
      <c r="D170" s="5">
        <f t="shared" si="30"/>
        <v>-0.0001731467340353328</v>
      </c>
      <c r="E170" s="4">
        <f t="shared" si="31"/>
        <v>1.790048746022663</v>
      </c>
      <c r="F170" s="5">
        <f t="shared" si="28"/>
        <v>-12.562324900473769</v>
      </c>
      <c r="G170" s="5">
        <f t="shared" si="32"/>
        <v>195.21206417644882</v>
      </c>
      <c r="H170" s="5">
        <f t="shared" si="33"/>
        <v>48.28810897028521</v>
      </c>
      <c r="I170" s="2">
        <f t="shared" si="34"/>
        <v>-36.25767753541893</v>
      </c>
      <c r="J170" s="9">
        <f t="shared" si="35"/>
        <v>-6.5219239952968335</v>
      </c>
    </row>
    <row r="171" spans="1:10" ht="12.75">
      <c r="A171" s="1">
        <v>280</v>
      </c>
      <c r="B171" s="4">
        <f t="shared" si="27"/>
        <v>4.886917777777777</v>
      </c>
      <c r="C171" s="5">
        <f t="shared" si="29"/>
        <v>-42.83916843585925</v>
      </c>
      <c r="D171" s="5">
        <f t="shared" si="30"/>
        <v>7.553518896784495</v>
      </c>
      <c r="E171" s="4">
        <f t="shared" si="31"/>
        <v>1.7866648170179469</v>
      </c>
      <c r="F171" s="5">
        <f t="shared" si="28"/>
        <v>-12.368439886563948</v>
      </c>
      <c r="G171" s="5">
        <f t="shared" si="32"/>
        <v>195.35814712400423</v>
      </c>
      <c r="H171" s="5">
        <f t="shared" si="33"/>
        <v>40.588333979211285</v>
      </c>
      <c r="I171" s="2">
        <f t="shared" si="34"/>
        <v>-37.06557852852882</v>
      </c>
      <c r="J171" s="9">
        <f t="shared" si="35"/>
        <v>-0.8684545070792125</v>
      </c>
    </row>
    <row r="172" spans="1:10" ht="12.75">
      <c r="A172" s="1">
        <v>290</v>
      </c>
      <c r="B172" s="4">
        <f t="shared" si="27"/>
        <v>5.061450555555555</v>
      </c>
      <c r="C172" s="5">
        <f t="shared" si="29"/>
        <v>-40.87669261012652</v>
      </c>
      <c r="D172" s="5">
        <f t="shared" si="30"/>
        <v>14.877701477621734</v>
      </c>
      <c r="E172" s="4">
        <f t="shared" si="31"/>
        <v>1.7766301604592982</v>
      </c>
      <c r="F172" s="5">
        <f t="shared" si="28"/>
        <v>-11.79349593125572</v>
      </c>
      <c r="G172" s="5">
        <f t="shared" si="32"/>
        <v>195.77818060564672</v>
      </c>
      <c r="H172" s="5">
        <f t="shared" si="33"/>
        <v>32.844117916731534</v>
      </c>
      <c r="I172" s="2">
        <f t="shared" si="34"/>
        <v>-36.61953358003527</v>
      </c>
      <c r="J172" s="9">
        <f t="shared" si="35"/>
        <v>5.38196492969355</v>
      </c>
    </row>
    <row r="173" spans="1:10" ht="12.75">
      <c r="A173" s="1">
        <v>300</v>
      </c>
      <c r="B173" s="4">
        <f t="shared" si="27"/>
        <v>5.2359833333333325</v>
      </c>
      <c r="C173" s="5">
        <f t="shared" si="29"/>
        <v>-37.67220125688467</v>
      </c>
      <c r="D173" s="5">
        <f t="shared" si="30"/>
        <v>21.749833389264776</v>
      </c>
      <c r="E173" s="4">
        <f t="shared" si="31"/>
        <v>1.760289338715061</v>
      </c>
      <c r="F173" s="5">
        <f t="shared" si="28"/>
        <v>-10.857235020709581</v>
      </c>
      <c r="G173" s="5">
        <f t="shared" si="32"/>
        <v>196.4199716232053</v>
      </c>
      <c r="H173" s="5">
        <f t="shared" si="33"/>
        <v>25.33019498752992</v>
      </c>
      <c r="I173" s="2">
        <f t="shared" si="34"/>
        <v>-34.823093141156505</v>
      </c>
      <c r="J173" s="9">
        <f t="shared" si="35"/>
        <v>11.919689759959379</v>
      </c>
    </row>
    <row r="174" spans="1:10" ht="12.75">
      <c r="A174" s="1">
        <v>310</v>
      </c>
      <c r="B174" s="4">
        <f t="shared" si="27"/>
        <v>5.410516111111111</v>
      </c>
      <c r="C174" s="5">
        <f t="shared" si="29"/>
        <v>-33.32306106028437</v>
      </c>
      <c r="D174" s="5">
        <f t="shared" si="30"/>
        <v>27.961108732891113</v>
      </c>
      <c r="E174" s="4">
        <f t="shared" si="31"/>
        <v>1.7381923163122428</v>
      </c>
      <c r="F174" s="5">
        <f t="shared" si="28"/>
        <v>-9.591167827820854</v>
      </c>
      <c r="G174" s="5">
        <f t="shared" si="32"/>
        <v>197.2043954925259</v>
      </c>
      <c r="H174" s="5">
        <f t="shared" si="33"/>
        <v>18.33449577458299</v>
      </c>
      <c r="I174" s="2">
        <f t="shared" si="34"/>
        <v>-31.65299618005219</v>
      </c>
      <c r="J174" s="9">
        <f t="shared" si="35"/>
        <v>18.370488588878832</v>
      </c>
    </row>
    <row r="175" spans="1:10" ht="12.75">
      <c r="A175" s="1">
        <v>320</v>
      </c>
      <c r="B175" s="4">
        <f t="shared" si="27"/>
        <v>5.585048888888888</v>
      </c>
      <c r="C175" s="5">
        <f t="shared" si="29"/>
        <v>-27.961418221756674</v>
      </c>
      <c r="D175" s="5">
        <f t="shared" si="30"/>
        <v>33.32280136825255</v>
      </c>
      <c r="E175" s="4">
        <f t="shared" si="31"/>
        <v>1.7110629165362805</v>
      </c>
      <c r="F175" s="5">
        <f t="shared" si="28"/>
        <v>-8.036766406988349</v>
      </c>
      <c r="G175" s="5">
        <f t="shared" si="32"/>
        <v>198.0357520525726</v>
      </c>
      <c r="H175" s="5">
        <f t="shared" si="33"/>
        <v>12.14144657917484</v>
      </c>
      <c r="I175" s="2">
        <f t="shared" si="34"/>
        <v>-27.168722895790324</v>
      </c>
      <c r="J175" s="9">
        <f t="shared" si="35"/>
        <v>24.335472263503924</v>
      </c>
    </row>
    <row r="176" spans="1:10" ht="12.75">
      <c r="A176" s="1">
        <v>330</v>
      </c>
      <c r="B176" s="4">
        <f t="shared" si="27"/>
        <v>5.759581666666666</v>
      </c>
      <c r="C176" s="5">
        <f t="shared" si="29"/>
        <v>-21.75018327131738</v>
      </c>
      <c r="D176" s="5">
        <f t="shared" si="30"/>
        <v>37.67199925228426</v>
      </c>
      <c r="E176" s="4">
        <f t="shared" si="31"/>
        <v>1.6797627539549809</v>
      </c>
      <c r="F176" s="5">
        <f t="shared" si="28"/>
        <v>-6.243397678212801</v>
      </c>
      <c r="G176" s="5">
        <f t="shared" si="32"/>
        <v>198.81380617971206</v>
      </c>
      <c r="H176" s="5">
        <f t="shared" si="33"/>
        <v>7.014194568003688</v>
      </c>
      <c r="I176" s="2">
        <f t="shared" si="34"/>
        <v>-21.51321607025889</v>
      </c>
      <c r="J176" s="9">
        <f t="shared" si="35"/>
        <v>29.431949279239397</v>
      </c>
    </row>
    <row r="177" spans="1:10" ht="12.75">
      <c r="A177" s="1">
        <v>340</v>
      </c>
      <c r="B177" s="4">
        <f t="shared" si="27"/>
        <v>5.934114444444444</v>
      </c>
      <c r="C177" s="5">
        <f t="shared" si="29"/>
        <v>-14.878081121890116</v>
      </c>
      <c r="D177" s="5">
        <f t="shared" si="30"/>
        <v>40.876554430754766</v>
      </c>
      <c r="E177" s="4">
        <f t="shared" si="31"/>
        <v>1.6452555157446798</v>
      </c>
      <c r="F177" s="5">
        <f t="shared" si="28"/>
        <v>-4.266276896107513</v>
      </c>
      <c r="G177" s="5">
        <f t="shared" si="32"/>
        <v>199.44583901934493</v>
      </c>
      <c r="H177" s="5">
        <f t="shared" si="33"/>
        <v>3.177606549900304</v>
      </c>
      <c r="I177" s="2">
        <f t="shared" si="34"/>
        <v>-14.905410696107241</v>
      </c>
      <c r="J177" s="9">
        <f t="shared" si="35"/>
        <v>33.32870484549163</v>
      </c>
    </row>
    <row r="178" spans="1:10" ht="12.75">
      <c r="A178" s="1">
        <v>350</v>
      </c>
      <c r="B178" s="4">
        <f t="shared" si="27"/>
        <v>6.1086472222222215</v>
      </c>
      <c r="C178" s="5">
        <f t="shared" si="29"/>
        <v>-7.553916767989177</v>
      </c>
      <c r="D178" s="5">
        <f t="shared" si="30"/>
        <v>42.83909828021934</v>
      </c>
      <c r="E178" s="4">
        <f t="shared" si="31"/>
        <v>1.6085748963839506</v>
      </c>
      <c r="F178" s="5">
        <f t="shared" si="28"/>
        <v>-2.164630441627054</v>
      </c>
      <c r="G178" s="5">
        <f t="shared" si="32"/>
        <v>199.85729494182166</v>
      </c>
      <c r="H178" s="5">
        <f t="shared" si="33"/>
        <v>0.8036067779590041</v>
      </c>
      <c r="I178" s="2">
        <f t="shared" si="34"/>
        <v>-7.626255717970707</v>
      </c>
      <c r="J178" s="9">
        <f t="shared" si="35"/>
        <v>35.7727052638034</v>
      </c>
    </row>
    <row r="179" spans="1:10" ht="12.75">
      <c r="A179" s="6">
        <v>360</v>
      </c>
      <c r="B179" s="4">
        <f t="shared" si="27"/>
        <v>6.28318</v>
      </c>
      <c r="C179" s="5">
        <f t="shared" si="29"/>
        <v>-0.00023086231202087908</v>
      </c>
      <c r="D179" s="5">
        <f t="shared" si="30"/>
        <v>43.499999999387384</v>
      </c>
      <c r="E179" s="4">
        <f t="shared" si="31"/>
        <v>1.5707974811064567</v>
      </c>
      <c r="F179" s="5">
        <f t="shared" si="28"/>
        <v>-0.0001421570485575785</v>
      </c>
      <c r="G179" s="5">
        <f t="shared" si="32"/>
        <v>199.99999999986676</v>
      </c>
      <c r="H179" s="5">
        <f t="shared" si="33"/>
        <v>7.45842498872662E-10</v>
      </c>
      <c r="I179" s="5">
        <f>(((H144-H143)/10+(H179-H178)/10)/2)*($F$5)/1000</f>
        <v>-0.00011683618915880878</v>
      </c>
      <c r="J179" s="8">
        <f>(((I144-I143)/10+(I179-I178)/10)/2)*($F$5)/1000</f>
        <v>36.605479426840844</v>
      </c>
    </row>
    <row r="182" spans="1:5" ht="12.75">
      <c r="A182" s="23" t="s">
        <v>0</v>
      </c>
      <c r="B182" s="23"/>
      <c r="C182" s="16">
        <v>10000</v>
      </c>
      <c r="D182" s="24" t="s">
        <v>2</v>
      </c>
      <c r="E182" s="24"/>
    </row>
    <row r="183" spans="1:5" ht="12.75">
      <c r="A183" s="23" t="s">
        <v>1</v>
      </c>
      <c r="B183" s="23"/>
      <c r="C183" s="10">
        <v>87</v>
      </c>
      <c r="D183" s="24" t="s">
        <v>2</v>
      </c>
      <c r="E183" s="24"/>
    </row>
    <row r="184" spans="1:5" ht="12.75">
      <c r="A184" s="25" t="s">
        <v>19</v>
      </c>
      <c r="B184" s="25"/>
      <c r="C184" s="20">
        <f>C183/2</f>
        <v>43.5</v>
      </c>
      <c r="D184" s="26" t="s">
        <v>2</v>
      </c>
      <c r="E184" s="26"/>
    </row>
    <row r="185" spans="1:8" ht="12.75">
      <c r="A185" s="23" t="s">
        <v>7</v>
      </c>
      <c r="B185" s="23"/>
      <c r="C185" s="11">
        <v>8000</v>
      </c>
      <c r="D185" s="24" t="s">
        <v>8</v>
      </c>
      <c r="E185" s="24"/>
      <c r="F185" s="22">
        <f>$C$5*6</f>
        <v>48000</v>
      </c>
      <c r="G185" s="26" t="s">
        <v>9</v>
      </c>
      <c r="H185" s="26"/>
    </row>
    <row r="187" spans="1:10" ht="63.75">
      <c r="A187" s="3" t="s">
        <v>11</v>
      </c>
      <c r="B187" s="3" t="s">
        <v>5</v>
      </c>
      <c r="C187" s="1" t="s">
        <v>3</v>
      </c>
      <c r="D187" s="1" t="s">
        <v>4</v>
      </c>
      <c r="E187" s="3" t="s">
        <v>12</v>
      </c>
      <c r="F187" s="3" t="s">
        <v>13</v>
      </c>
      <c r="G187" s="1" t="s">
        <v>6</v>
      </c>
      <c r="H187" s="3" t="s">
        <v>14</v>
      </c>
      <c r="I187" s="3" t="s">
        <v>15</v>
      </c>
      <c r="J187" s="3" t="s">
        <v>17</v>
      </c>
    </row>
    <row r="188" spans="1:10" ht="12.75">
      <c r="A188" s="6">
        <v>0</v>
      </c>
      <c r="B188" s="4">
        <f aca="true" t="shared" si="36" ref="B188:B224">A188*(3.14159/180)</f>
        <v>0</v>
      </c>
      <c r="C188" s="5">
        <f>$C$184*SIN(B188)</f>
        <v>0</v>
      </c>
      <c r="D188" s="5">
        <f>$C$184*COS(B188)</f>
        <v>43.5</v>
      </c>
      <c r="E188" s="4">
        <f>ACOS(C188/$C$182)</f>
        <v>1.5707963267948966</v>
      </c>
      <c r="F188" s="5">
        <f aca="true" t="shared" si="37" ref="F188:F224">90-(E188*180/3.14159)</f>
        <v>-7.601981207017161E-05</v>
      </c>
      <c r="G188" s="5">
        <f>$C$182*SIN(E188)</f>
        <v>10000</v>
      </c>
      <c r="H188" s="5">
        <f>($C$182+$C$184)-(D188+G188)</f>
        <v>0</v>
      </c>
      <c r="I188" s="5">
        <f>(((H189-H188)/10+(H224-H223)/10)/2)*($F$5)/1000</f>
        <v>-9.662523079889684E-05</v>
      </c>
      <c r="J188" s="8">
        <f>(((I189-I188)/10+(I224-I223)/10)/2)*($F$5)/1000</f>
        <v>30.349138159160503</v>
      </c>
    </row>
    <row r="189" spans="1:10" ht="12.75">
      <c r="A189" s="1">
        <v>10</v>
      </c>
      <c r="B189" s="4">
        <f t="shared" si="36"/>
        <v>0.17453277777777776</v>
      </c>
      <c r="C189" s="5">
        <f aca="true" t="shared" si="38" ref="C189:C224">$C$184*SIN(B189)</f>
        <v>7.553689413094866</v>
      </c>
      <c r="D189" s="5">
        <f aca="true" t="shared" si="39" ref="D189:D224">$C$184*COS(B189)</f>
        <v>42.83913836960891</v>
      </c>
      <c r="E189" s="4">
        <f aca="true" t="shared" si="40" ref="E189:E224">ACOS(C189/$C$182)</f>
        <v>1.5700409577817538</v>
      </c>
      <c r="F189" s="5">
        <f t="shared" si="37"/>
        <v>0.04320347317259632</v>
      </c>
      <c r="G189" s="5">
        <f aca="true" t="shared" si="41" ref="G189:G224">$C$182*SIN(E189)</f>
        <v>9999.997147088405</v>
      </c>
      <c r="H189" s="5">
        <f aca="true" t="shared" si="42" ref="H189:H224">($C$182+$C$184)-(D189+G189)</f>
        <v>0.6637145419863373</v>
      </c>
      <c r="I189" s="2">
        <f aca="true" t="shared" si="43" ref="I189:I223">(((H189-H188)/10+(H190-H189)/10)/2)*($F$5)/1000</f>
        <v>6.322641977826424</v>
      </c>
      <c r="J189" s="9">
        <f aca="true" t="shared" si="44" ref="J189:J223">(((I189-I188)/10+(I190-I189)/10)/2)*($F$5)/1000</f>
        <v>29.882097511945755</v>
      </c>
    </row>
    <row r="190" spans="1:10" ht="12.75">
      <c r="A190" s="1">
        <v>20</v>
      </c>
      <c r="B190" s="4">
        <f t="shared" si="36"/>
        <v>0.3490655555555555</v>
      </c>
      <c r="C190" s="5">
        <f t="shared" si="38"/>
        <v>14.877864182465329</v>
      </c>
      <c r="D190" s="5">
        <f t="shared" si="39"/>
        <v>40.87663339082752</v>
      </c>
      <c r="E190" s="4">
        <f t="shared" si="40"/>
        <v>1.5693085398277782</v>
      </c>
      <c r="F190" s="5">
        <f t="shared" si="37"/>
        <v>0.08516796622090794</v>
      </c>
      <c r="G190" s="5">
        <f t="shared" si="41"/>
        <v>9999.988932451744</v>
      </c>
      <c r="H190" s="5">
        <f t="shared" si="42"/>
        <v>2.634434157427677</v>
      </c>
      <c r="I190" s="2">
        <f t="shared" si="43"/>
        <v>12.450777338079932</v>
      </c>
      <c r="J190" s="9">
        <f t="shared" si="44"/>
        <v>28.49629563908558</v>
      </c>
    </row>
    <row r="191" spans="1:10" ht="12.75">
      <c r="A191" s="1">
        <v>30</v>
      </c>
      <c r="B191" s="4">
        <f t="shared" si="36"/>
        <v>0.5235983333333333</v>
      </c>
      <c r="C191" s="5">
        <f t="shared" si="38"/>
        <v>21.749983338945622</v>
      </c>
      <c r="D191" s="5">
        <f t="shared" si="39"/>
        <v>37.6721146838824</v>
      </c>
      <c r="E191" s="4">
        <f t="shared" si="40"/>
        <v>1.5686213267461506</v>
      </c>
      <c r="F191" s="5">
        <f t="shared" si="37"/>
        <v>0.12454240868251532</v>
      </c>
      <c r="G191" s="5">
        <f t="shared" si="41"/>
        <v>9999.976346883264</v>
      </c>
      <c r="H191" s="5">
        <f t="shared" si="42"/>
        <v>5.851538432852976</v>
      </c>
      <c r="I191" s="2">
        <f t="shared" si="43"/>
        <v>18.196098494112082</v>
      </c>
      <c r="J191" s="9">
        <f t="shared" si="44"/>
        <v>26.23606889395626</v>
      </c>
    </row>
    <row r="192" spans="1:10" ht="12.75">
      <c r="A192" s="1">
        <v>40</v>
      </c>
      <c r="B192" s="4">
        <f t="shared" si="36"/>
        <v>0.698131111111111</v>
      </c>
      <c r="C192" s="5">
        <f t="shared" si="38"/>
        <v>27.96124137127168</v>
      </c>
      <c r="D192" s="5">
        <f t="shared" si="39"/>
        <v>33.32294976405127</v>
      </c>
      <c r="E192" s="4">
        <f t="shared" si="40"/>
        <v>1.5680001990142622</v>
      </c>
      <c r="F192" s="5">
        <f t="shared" si="37"/>
        <v>0.1601304363181555</v>
      </c>
      <c r="G192" s="5">
        <f t="shared" si="41"/>
        <v>9999.960908372641</v>
      </c>
      <c r="H192" s="5">
        <f t="shared" si="42"/>
        <v>10.216141863307712</v>
      </c>
      <c r="I192" s="2">
        <f t="shared" si="43"/>
        <v>23.382472710561707</v>
      </c>
      <c r="J192" s="9">
        <f t="shared" si="44"/>
        <v>23.172921578896933</v>
      </c>
    </row>
    <row r="193" spans="1:10" ht="12.75">
      <c r="A193" s="1">
        <v>50</v>
      </c>
      <c r="B193" s="4">
        <f t="shared" si="36"/>
        <v>0.8726638888888888</v>
      </c>
      <c r="C193" s="5">
        <f t="shared" si="38"/>
        <v>33.322912665189584</v>
      </c>
      <c r="D193" s="5">
        <f t="shared" si="39"/>
        <v>27.961285583966763</v>
      </c>
      <c r="E193" s="4">
        <f t="shared" si="40"/>
        <v>1.5674640293612947</v>
      </c>
      <c r="F193" s="5">
        <f t="shared" si="37"/>
        <v>0.19085072048451934</v>
      </c>
      <c r="G193" s="5">
        <f t="shared" si="41"/>
        <v>9999.944479020447</v>
      </c>
      <c r="H193" s="5">
        <f t="shared" si="42"/>
        <v>15.59423539558702</v>
      </c>
      <c r="I193" s="2">
        <f t="shared" si="43"/>
        <v>27.85148248531914</v>
      </c>
      <c r="J193" s="9">
        <f t="shared" si="44"/>
        <v>19.403680034810673</v>
      </c>
    </row>
    <row r="194" spans="1:10" ht="12.75">
      <c r="A194" s="1">
        <v>60</v>
      </c>
      <c r="B194" s="4">
        <f t="shared" si="36"/>
        <v>1.0471966666666666</v>
      </c>
      <c r="C194" s="5">
        <f t="shared" si="38"/>
        <v>37.67208582608234</v>
      </c>
      <c r="D194" s="5">
        <f t="shared" si="39"/>
        <v>21.750033322095994</v>
      </c>
      <c r="E194" s="4">
        <f t="shared" si="40"/>
        <v>1.5670291093016149</v>
      </c>
      <c r="F194" s="5">
        <f t="shared" si="37"/>
        <v>0.21576982537800404</v>
      </c>
      <c r="G194" s="5">
        <f t="shared" si="41"/>
        <v>9999.929040445713</v>
      </c>
      <c r="H194" s="5">
        <f t="shared" si="42"/>
        <v>21.820926232190686</v>
      </c>
      <c r="I194" s="2">
        <f t="shared" si="43"/>
        <v>31.46733939173282</v>
      </c>
      <c r="J194" s="9">
        <f t="shared" si="44"/>
        <v>15.046865936407125</v>
      </c>
    </row>
    <row r="195" spans="1:10" ht="12.75">
      <c r="A195" s="1">
        <v>70</v>
      </c>
      <c r="B195" s="4">
        <f t="shared" si="36"/>
        <v>1.2217294444444442</v>
      </c>
      <c r="C195" s="5">
        <f t="shared" si="38"/>
        <v>40.876613650917264</v>
      </c>
      <c r="D195" s="5">
        <f t="shared" si="39"/>
        <v>14.87791841736082</v>
      </c>
      <c r="E195" s="4">
        <f t="shared" si="40"/>
        <v>1.5667086540462805</v>
      </c>
      <c r="F195" s="5">
        <f t="shared" si="37"/>
        <v>0.2341305745401172</v>
      </c>
      <c r="G195" s="5">
        <f t="shared" si="41"/>
        <v>9999.916454773831</v>
      </c>
      <c r="H195" s="5">
        <f t="shared" si="42"/>
        <v>28.70562680880903</v>
      </c>
      <c r="I195" s="2">
        <f t="shared" si="43"/>
        <v>34.12100995882211</v>
      </c>
      <c r="J195" s="9">
        <f t="shared" si="44"/>
        <v>10.238613177426164</v>
      </c>
    </row>
    <row r="196" spans="1:10" ht="12.75">
      <c r="A196" s="1">
        <v>80</v>
      </c>
      <c r="B196" s="4">
        <f t="shared" si="36"/>
        <v>1.396262222222222</v>
      </c>
      <c r="C196" s="5">
        <f t="shared" si="38"/>
        <v>42.83912834737464</v>
      </c>
      <c r="D196" s="5">
        <f t="shared" si="39"/>
        <v>7.5537462518383895</v>
      </c>
      <c r="E196" s="4">
        <f t="shared" si="40"/>
        <v>1.5665124008570543</v>
      </c>
      <c r="F196" s="5">
        <f t="shared" si="37"/>
        <v>0.24537506349658145</v>
      </c>
      <c r="G196" s="5">
        <f t="shared" si="41"/>
        <v>9999.908240033128</v>
      </c>
      <c r="H196" s="5">
        <f t="shared" si="42"/>
        <v>36.03801371503323</v>
      </c>
      <c r="I196" s="2">
        <f t="shared" si="43"/>
        <v>35.73342821566039</v>
      </c>
      <c r="J196" s="9">
        <f t="shared" si="44"/>
        <v>5.128078632209225</v>
      </c>
    </row>
    <row r="197" spans="1:10" ht="12.75">
      <c r="A197" s="6">
        <v>90</v>
      </c>
      <c r="B197" s="4">
        <f t="shared" si="36"/>
        <v>1.570795</v>
      </c>
      <c r="C197" s="5">
        <f t="shared" si="38"/>
        <v>43.49999999996171</v>
      </c>
      <c r="D197" s="5">
        <f t="shared" si="39"/>
        <v>5.771557800547377E-05</v>
      </c>
      <c r="E197" s="4">
        <f t="shared" si="40"/>
        <v>1.5664463130759712</v>
      </c>
      <c r="F197" s="5">
        <f t="shared" si="37"/>
        <v>0.2491616176284026</v>
      </c>
      <c r="G197" s="5">
        <f t="shared" si="41"/>
        <v>9999.90538705242</v>
      </c>
      <c r="H197" s="5">
        <f t="shared" si="42"/>
        <v>43.59455523200086</v>
      </c>
      <c r="I197" s="2">
        <f t="shared" si="43"/>
        <v>36.257709388909284</v>
      </c>
      <c r="J197" s="9">
        <f t="shared" si="44"/>
        <v>-0.12745912377023377</v>
      </c>
    </row>
    <row r="198" spans="1:10" ht="12.75">
      <c r="A198" s="1">
        <v>100</v>
      </c>
      <c r="B198" s="4">
        <f t="shared" si="36"/>
        <v>1.7453277777777776</v>
      </c>
      <c r="C198" s="5">
        <f t="shared" si="38"/>
        <v>42.83914839176777</v>
      </c>
      <c r="D198" s="5">
        <f t="shared" si="39"/>
        <v>-7.553632574338047</v>
      </c>
      <c r="E198" s="4">
        <f t="shared" si="40"/>
        <v>1.5665123988525966</v>
      </c>
      <c r="F198" s="5">
        <f t="shared" si="37"/>
        <v>0.24537517834363598</v>
      </c>
      <c r="G198" s="5">
        <f t="shared" si="41"/>
        <v>9999.908239947259</v>
      </c>
      <c r="H198" s="5">
        <f t="shared" si="42"/>
        <v>51.14539262707876</v>
      </c>
      <c r="I198" s="2">
        <f t="shared" si="43"/>
        <v>35.68032024742279</v>
      </c>
      <c r="J198" s="9">
        <f t="shared" si="44"/>
        <v>-5.367619651111312</v>
      </c>
    </row>
    <row r="199" spans="1:10" ht="12.75">
      <c r="A199" s="1">
        <v>110</v>
      </c>
      <c r="B199" s="4">
        <f t="shared" si="36"/>
        <v>1.9198605555555552</v>
      </c>
      <c r="C199" s="5">
        <f t="shared" si="38"/>
        <v>40.876653130665815</v>
      </c>
      <c r="D199" s="5">
        <f t="shared" si="39"/>
        <v>-14.87780994754365</v>
      </c>
      <c r="E199" s="4">
        <f t="shared" si="40"/>
        <v>1.5667086500982725</v>
      </c>
      <c r="F199" s="5">
        <f t="shared" si="37"/>
        <v>0.23413080074450932</v>
      </c>
      <c r="G199" s="5">
        <f t="shared" si="41"/>
        <v>9999.91645461245</v>
      </c>
      <c r="H199" s="5">
        <f t="shared" si="42"/>
        <v>58.461355335093685</v>
      </c>
      <c r="I199" s="2">
        <f t="shared" si="43"/>
        <v>34.02120120094624</v>
      </c>
      <c r="J199" s="9">
        <f t="shared" si="44"/>
        <v>-10.433877424442924</v>
      </c>
    </row>
    <row r="200" spans="1:10" ht="12.75">
      <c r="A200" s="1">
        <v>120</v>
      </c>
      <c r="B200" s="4">
        <f t="shared" si="36"/>
        <v>2.094393333333333</v>
      </c>
      <c r="C200" s="5">
        <f t="shared" si="38"/>
        <v>37.67214354161614</v>
      </c>
      <c r="D200" s="5">
        <f t="shared" si="39"/>
        <v>-21.749933355756962</v>
      </c>
      <c r="E200" s="4">
        <f t="shared" si="40"/>
        <v>1.5670291035300206</v>
      </c>
      <c r="F200" s="5">
        <f t="shared" si="37"/>
        <v>0.21577015606628436</v>
      </c>
      <c r="G200" s="5">
        <f t="shared" si="41"/>
        <v>9999.929040228284</v>
      </c>
      <c r="H200" s="5">
        <f t="shared" si="42"/>
        <v>65.32089312747303</v>
      </c>
      <c r="I200" s="2">
        <f t="shared" si="43"/>
        <v>31.332871320571574</v>
      </c>
      <c r="J200" s="9">
        <f t="shared" si="44"/>
        <v>-15.174294837056662</v>
      </c>
    </row>
    <row r="201" spans="1:10" ht="12.75">
      <c r="A201" s="1">
        <v>130</v>
      </c>
      <c r="B201" s="4">
        <f t="shared" si="36"/>
        <v>2.268926111111111</v>
      </c>
      <c r="C201" s="5">
        <f t="shared" si="38"/>
        <v>33.3229868628543</v>
      </c>
      <c r="D201" s="5">
        <f t="shared" si="39"/>
        <v>-27.96119715852738</v>
      </c>
      <c r="E201" s="4">
        <f t="shared" si="40"/>
        <v>1.567464021941487</v>
      </c>
      <c r="F201" s="5">
        <f t="shared" si="37"/>
        <v>0.19085114560853356</v>
      </c>
      <c r="G201" s="5">
        <f t="shared" si="41"/>
        <v>9999.944478773195</v>
      </c>
      <c r="H201" s="5">
        <f t="shared" si="42"/>
        <v>71.51671838533184</v>
      </c>
      <c r="I201" s="2">
        <f t="shared" si="43"/>
        <v>27.69857835217263</v>
      </c>
      <c r="J201" s="9">
        <f t="shared" si="44"/>
        <v>-19.447897727176315</v>
      </c>
    </row>
    <row r="202" spans="1:10" ht="12.75">
      <c r="A202" s="1">
        <v>140</v>
      </c>
      <c r="B202" s="4">
        <f t="shared" si="36"/>
        <v>2.4434588888888884</v>
      </c>
      <c r="C202" s="5">
        <f t="shared" si="38"/>
        <v>27.96132979661263</v>
      </c>
      <c r="D202" s="5">
        <f t="shared" si="39"/>
        <v>-33.322875566269225</v>
      </c>
      <c r="E202" s="4">
        <f t="shared" si="40"/>
        <v>1.5680001901716936</v>
      </c>
      <c r="F202" s="5">
        <f t="shared" si="37"/>
        <v>0.16013094296046404</v>
      </c>
      <c r="G202" s="5">
        <f t="shared" si="41"/>
        <v>9999.960908125391</v>
      </c>
      <c r="H202" s="5">
        <f t="shared" si="42"/>
        <v>76.86196744087829</v>
      </c>
      <c r="I202" s="2">
        <f t="shared" si="43"/>
        <v>23.229580600914776</v>
      </c>
      <c r="J202" s="9">
        <f t="shared" si="44"/>
        <v>-23.128589570185877</v>
      </c>
    </row>
    <row r="203" spans="1:10" ht="12.75">
      <c r="A203" s="1">
        <v>150</v>
      </c>
      <c r="B203" s="4">
        <f t="shared" si="36"/>
        <v>2.6179916666666663</v>
      </c>
      <c r="C203" s="5">
        <f t="shared" si="38"/>
        <v>21.75008330520808</v>
      </c>
      <c r="D203" s="5">
        <f t="shared" si="39"/>
        <v>-37.67205696821596</v>
      </c>
      <c r="E203" s="4">
        <f t="shared" si="40"/>
        <v>1.568621316749501</v>
      </c>
      <c r="F203" s="5">
        <f t="shared" si="37"/>
        <v>0.12454298144882614</v>
      </c>
      <c r="G203" s="5">
        <f t="shared" si="41"/>
        <v>9999.976346665837</v>
      </c>
      <c r="H203" s="5">
        <f t="shared" si="42"/>
        <v>81.19571030237967</v>
      </c>
      <c r="I203" s="2">
        <f t="shared" si="43"/>
        <v>18.061666031261847</v>
      </c>
      <c r="J203" s="9">
        <f t="shared" si="44"/>
        <v>-26.108529966138303</v>
      </c>
    </row>
    <row r="204" spans="1:10" ht="12.75">
      <c r="A204" s="1">
        <v>160</v>
      </c>
      <c r="B204" s="4">
        <f t="shared" si="36"/>
        <v>2.792524444444444</v>
      </c>
      <c r="C204" s="5">
        <f t="shared" si="38"/>
        <v>14.87797265223011</v>
      </c>
      <c r="D204" s="5">
        <f t="shared" si="39"/>
        <v>-40.87659391093506</v>
      </c>
      <c r="E204" s="4">
        <f t="shared" si="40"/>
        <v>1.5693085289807898</v>
      </c>
      <c r="F204" s="5">
        <f t="shared" si="37"/>
        <v>0.08516858770808255</v>
      </c>
      <c r="G204" s="5">
        <f t="shared" si="41"/>
        <v>9999.988932290364</v>
      </c>
      <c r="H204" s="5">
        <f t="shared" si="42"/>
        <v>84.38766162057073</v>
      </c>
      <c r="I204" s="2">
        <f t="shared" si="43"/>
        <v>12.35102644835715</v>
      </c>
      <c r="J204" s="9">
        <f t="shared" si="44"/>
        <v>-28.300929410385432</v>
      </c>
    </row>
    <row r="205" spans="1:10" ht="12.75">
      <c r="A205" s="1">
        <v>170</v>
      </c>
      <c r="B205" s="4">
        <f t="shared" si="36"/>
        <v>2.967057222222222</v>
      </c>
      <c r="C205" s="5">
        <f t="shared" si="38"/>
        <v>7.55380309056861</v>
      </c>
      <c r="D205" s="5">
        <f t="shared" si="39"/>
        <v>-42.83911832506496</v>
      </c>
      <c r="E205" s="4">
        <f t="shared" si="40"/>
        <v>1.570040946414003</v>
      </c>
      <c r="F205" s="5">
        <f t="shared" si="37"/>
        <v>0.043204124497293606</v>
      </c>
      <c r="G205" s="5">
        <f t="shared" si="41"/>
        <v>9999.997147002536</v>
      </c>
      <c r="H205" s="5">
        <f t="shared" si="42"/>
        <v>86.34197132252848</v>
      </c>
      <c r="I205" s="2">
        <f t="shared" si="43"/>
        <v>6.269612110267916</v>
      </c>
      <c r="J205" s="9">
        <f t="shared" si="44"/>
        <v>-29.642233553852417</v>
      </c>
    </row>
    <row r="206" spans="1:10" ht="12.75">
      <c r="A206" s="6">
        <v>180</v>
      </c>
      <c r="B206" s="4">
        <f t="shared" si="36"/>
        <v>3.14159</v>
      </c>
      <c r="C206" s="5">
        <f t="shared" si="38"/>
        <v>0.00011543115601084595</v>
      </c>
      <c r="D206" s="5">
        <f t="shared" si="39"/>
        <v>-43.49999999984685</v>
      </c>
      <c r="E206" s="4">
        <f t="shared" si="40"/>
        <v>1.570796315251781</v>
      </c>
      <c r="F206" s="5">
        <f t="shared" si="37"/>
        <v>-7.535843970174483E-05</v>
      </c>
      <c r="G206" s="5">
        <f t="shared" si="41"/>
        <v>9999.999999999998</v>
      </c>
      <c r="H206" s="5">
        <f t="shared" si="42"/>
        <v>86.99999999984902</v>
      </c>
      <c r="I206" s="2">
        <f t="shared" si="43"/>
        <v>9.580091864336282E-05</v>
      </c>
      <c r="J206" s="9">
        <f t="shared" si="44"/>
        <v>-30.093685181674083</v>
      </c>
    </row>
    <row r="207" spans="1:10" ht="12.75">
      <c r="A207" s="1">
        <v>190</v>
      </c>
      <c r="B207" s="4">
        <f t="shared" si="36"/>
        <v>3.3161227777777773</v>
      </c>
      <c r="C207" s="5">
        <f t="shared" si="38"/>
        <v>-7.553575735567924</v>
      </c>
      <c r="D207" s="5">
        <f t="shared" si="39"/>
        <v>-42.839158413851216</v>
      </c>
      <c r="E207" s="4">
        <f t="shared" si="40"/>
        <v>1.5715516844402835</v>
      </c>
      <c r="F207" s="5">
        <f t="shared" si="37"/>
        <v>-0.043354861471740946</v>
      </c>
      <c r="G207" s="5">
        <f t="shared" si="41"/>
        <v>9999.997147174274</v>
      </c>
      <c r="H207" s="5">
        <f t="shared" si="42"/>
        <v>86.34201123957791</v>
      </c>
      <c r="I207" s="2">
        <f t="shared" si="43"/>
        <v>-6.269423382096284</v>
      </c>
      <c r="J207" s="9">
        <f t="shared" si="44"/>
        <v>-29.642260942276334</v>
      </c>
    </row>
    <row r="208" spans="1:10" ht="12.75">
      <c r="A208" s="1">
        <v>200</v>
      </c>
      <c r="B208" s="4">
        <f t="shared" si="36"/>
        <v>3.490655555555555</v>
      </c>
      <c r="C208" s="5">
        <f t="shared" si="38"/>
        <v>-14.877755712595787</v>
      </c>
      <c r="D208" s="5">
        <f t="shared" si="39"/>
        <v>-40.876672870432145</v>
      </c>
      <c r="E208" s="4">
        <f t="shared" si="40"/>
        <v>1.572284102915016</v>
      </c>
      <c r="F208" s="5">
        <f t="shared" si="37"/>
        <v>-0.0853193843572626</v>
      </c>
      <c r="G208" s="5">
        <f t="shared" si="41"/>
        <v>9999.988932613123</v>
      </c>
      <c r="H208" s="5">
        <f t="shared" si="42"/>
        <v>84.3877402573089</v>
      </c>
      <c r="I208" s="2">
        <f t="shared" si="43"/>
        <v>-12.350846258363163</v>
      </c>
      <c r="J208" s="9">
        <f t="shared" si="44"/>
        <v>-28.300983396830272</v>
      </c>
    </row>
    <row r="209" spans="1:10" ht="12.75">
      <c r="A209" s="1">
        <v>210</v>
      </c>
      <c r="B209" s="4">
        <f t="shared" si="36"/>
        <v>3.665188333333333</v>
      </c>
      <c r="C209" s="5">
        <f t="shared" si="38"/>
        <v>-21.74988337253002</v>
      </c>
      <c r="D209" s="5">
        <f t="shared" si="39"/>
        <v>-37.67217239928356</v>
      </c>
      <c r="E209" s="4">
        <f t="shared" si="40"/>
        <v>1.5729713168469772</v>
      </c>
      <c r="F209" s="5">
        <f t="shared" si="37"/>
        <v>-0.12469387553942113</v>
      </c>
      <c r="G209" s="5">
        <f t="shared" si="41"/>
        <v>9999.97634710069</v>
      </c>
      <c r="H209" s="5">
        <f t="shared" si="42"/>
        <v>81.19582529859326</v>
      </c>
      <c r="I209" s="2">
        <f t="shared" si="43"/>
        <v>-18.06149979744223</v>
      </c>
      <c r="J209" s="9">
        <f t="shared" si="44"/>
        <v>-26.10860898870974</v>
      </c>
    </row>
    <row r="210" spans="1:10" ht="12.75">
      <c r="A210" s="1">
        <v>220</v>
      </c>
      <c r="B210" s="4">
        <f t="shared" si="36"/>
        <v>3.8397211111111105</v>
      </c>
      <c r="C210" s="5">
        <f t="shared" si="38"/>
        <v>-27.961152945733843</v>
      </c>
      <c r="D210" s="5">
        <f t="shared" si="39"/>
        <v>-33.32302396159868</v>
      </c>
      <c r="E210" s="4">
        <f t="shared" si="40"/>
        <v>1.5735924457329424</v>
      </c>
      <c r="F210" s="5">
        <f t="shared" si="37"/>
        <v>-0.16028196929887883</v>
      </c>
      <c r="G210" s="5">
        <f t="shared" si="41"/>
        <v>9999.96090861989</v>
      </c>
      <c r="H210" s="5">
        <f t="shared" si="42"/>
        <v>76.86211534170798</v>
      </c>
      <c r="I210" s="2">
        <f t="shared" si="43"/>
        <v>-23.229433336992223</v>
      </c>
      <c r="J210" s="9">
        <f t="shared" si="44"/>
        <v>-23.1286913335626</v>
      </c>
    </row>
    <row r="211" spans="1:10" ht="12.75">
      <c r="A211" s="1">
        <v>230</v>
      </c>
      <c r="B211" s="4">
        <f t="shared" si="36"/>
        <v>4.014253888888889</v>
      </c>
      <c r="C211" s="5">
        <f t="shared" si="38"/>
        <v>-33.32283846729023</v>
      </c>
      <c r="D211" s="5">
        <f t="shared" si="39"/>
        <v>-27.961374009209244</v>
      </c>
      <c r="E211" s="4">
        <f t="shared" si="40"/>
        <v>1.5741286168086672</v>
      </c>
      <c r="F211" s="5">
        <f t="shared" si="37"/>
        <v>-0.19100233498326702</v>
      </c>
      <c r="G211" s="5">
        <f t="shared" si="41"/>
        <v>9999.944479267697</v>
      </c>
      <c r="H211" s="5">
        <f t="shared" si="42"/>
        <v>71.51689474151317</v>
      </c>
      <c r="I211" s="2">
        <f t="shared" si="43"/>
        <v>-27.69845451975998</v>
      </c>
      <c r="J211" s="9">
        <f t="shared" si="44"/>
        <v>-19.448019259627905</v>
      </c>
    </row>
    <row r="212" spans="1:10" ht="12.75">
      <c r="A212" s="1">
        <v>240</v>
      </c>
      <c r="B212" s="4">
        <f t="shared" si="36"/>
        <v>4.188786666666666</v>
      </c>
      <c r="C212" s="5">
        <f t="shared" si="38"/>
        <v>-37.67202811028327</v>
      </c>
      <c r="D212" s="5">
        <f t="shared" si="39"/>
        <v>-21.75013328828187</v>
      </c>
      <c r="E212" s="4">
        <f t="shared" si="40"/>
        <v>1.5745635385165573</v>
      </c>
      <c r="F212" s="5">
        <f t="shared" si="37"/>
        <v>-0.21592153431235772</v>
      </c>
      <c r="G212" s="5">
        <f t="shared" si="41"/>
        <v>9999.92904066314</v>
      </c>
      <c r="H212" s="5">
        <f t="shared" si="42"/>
        <v>65.32109262514132</v>
      </c>
      <c r="I212" s="2">
        <f t="shared" si="43"/>
        <v>-31.332774695170517</v>
      </c>
      <c r="J212" s="9">
        <f t="shared" si="44"/>
        <v>-15.174432566132166</v>
      </c>
    </row>
    <row r="213" spans="1:10" ht="12.75">
      <c r="A213" s="1">
        <v>250</v>
      </c>
      <c r="B213" s="4">
        <f t="shared" si="36"/>
        <v>4.363319444444444</v>
      </c>
      <c r="C213" s="5">
        <f t="shared" si="38"/>
        <v>-40.87657417088088</v>
      </c>
      <c r="D213" s="5">
        <f t="shared" si="39"/>
        <v>-14.878026887073228</v>
      </c>
      <c r="E213" s="4">
        <f t="shared" si="40"/>
        <v>1.574883995595476</v>
      </c>
      <c r="F213" s="5">
        <f t="shared" si="37"/>
        <v>-0.2342823879582312</v>
      </c>
      <c r="G213" s="5">
        <f t="shared" si="41"/>
        <v>9999.916454935214</v>
      </c>
      <c r="H213" s="5">
        <f t="shared" si="42"/>
        <v>58.46157195185879</v>
      </c>
      <c r="I213" s="2">
        <f t="shared" si="43"/>
        <v>-34.02113475564838</v>
      </c>
      <c r="J213" s="9">
        <f t="shared" si="44"/>
        <v>-10.434027271057722</v>
      </c>
    </row>
    <row r="214" spans="1:10" ht="12.75">
      <c r="A214" s="1">
        <v>260</v>
      </c>
      <c r="B214" s="4">
        <f t="shared" si="36"/>
        <v>4.537852222222222</v>
      </c>
      <c r="C214" s="5">
        <f t="shared" si="38"/>
        <v>-42.83910830267986</v>
      </c>
      <c r="D214" s="5">
        <f t="shared" si="39"/>
        <v>-7.553859929285533</v>
      </c>
      <c r="E214" s="4">
        <f t="shared" si="40"/>
        <v>1.5750802507282509</v>
      </c>
      <c r="F214" s="5">
        <f t="shared" si="37"/>
        <v>-0.24552698827191932</v>
      </c>
      <c r="G214" s="5">
        <f t="shared" si="41"/>
        <v>9999.908240118997</v>
      </c>
      <c r="H214" s="5">
        <f t="shared" si="42"/>
        <v>51.145619810287826</v>
      </c>
      <c r="I214" s="2">
        <f t="shared" si="43"/>
        <v>-35.680286058111236</v>
      </c>
      <c r="J214" s="9">
        <f t="shared" si="44"/>
        <v>-5.367777140785478</v>
      </c>
    </row>
    <row r="215" spans="1:10" ht="12.75">
      <c r="A215" s="6">
        <v>270</v>
      </c>
      <c r="B215" s="4">
        <f t="shared" si="36"/>
        <v>4.712384999999999</v>
      </c>
      <c r="C215" s="5">
        <f t="shared" si="38"/>
        <v>-43.4999999996554</v>
      </c>
      <c r="D215" s="5">
        <f t="shared" si="39"/>
        <v>-0.0001731467340353328</v>
      </c>
      <c r="E215" s="4">
        <f t="shared" si="40"/>
        <v>1.5751463405137913</v>
      </c>
      <c r="F215" s="5">
        <f t="shared" si="37"/>
        <v>-0.2493136572507666</v>
      </c>
      <c r="G215" s="5">
        <f t="shared" si="41"/>
        <v>9999.905387052422</v>
      </c>
      <c r="H215" s="5">
        <f t="shared" si="42"/>
        <v>43.59478609431244</v>
      </c>
      <c r="I215" s="2">
        <f t="shared" si="43"/>
        <v>-36.257708564309</v>
      </c>
      <c r="J215" s="9">
        <f t="shared" si="44"/>
        <v>-0.12761951303806995</v>
      </c>
    </row>
    <row r="216" spans="1:10" ht="12.75">
      <c r="A216" s="1">
        <v>280</v>
      </c>
      <c r="B216" s="4">
        <f t="shared" si="36"/>
        <v>4.886917777777777</v>
      </c>
      <c r="C216" s="5">
        <f t="shared" si="38"/>
        <v>-42.83916843585925</v>
      </c>
      <c r="D216" s="5">
        <f t="shared" si="39"/>
        <v>7.553518896784495</v>
      </c>
      <c r="E216" s="4">
        <f t="shared" si="40"/>
        <v>1.575080256741624</v>
      </c>
      <c r="F216" s="5">
        <f t="shared" si="37"/>
        <v>-0.24552733281309713</v>
      </c>
      <c r="G216" s="5">
        <f t="shared" si="41"/>
        <v>9999.90823986139</v>
      </c>
      <c r="H216" s="5">
        <f t="shared" si="42"/>
        <v>36.038241241825745</v>
      </c>
      <c r="I216" s="2">
        <f t="shared" si="43"/>
        <v>-35.73346085521043</v>
      </c>
      <c r="J216" s="9">
        <f t="shared" si="44"/>
        <v>5.127920216711953</v>
      </c>
    </row>
    <row r="217" spans="1:10" ht="12.75">
      <c r="A217" s="1">
        <v>290</v>
      </c>
      <c r="B217" s="4">
        <f t="shared" si="36"/>
        <v>5.061450555555555</v>
      </c>
      <c r="C217" s="5">
        <f t="shared" si="38"/>
        <v>-40.87669261012652</v>
      </c>
      <c r="D217" s="5">
        <f t="shared" si="39"/>
        <v>14.877701477621734</v>
      </c>
      <c r="E217" s="4">
        <f t="shared" si="40"/>
        <v>1.5748840074394996</v>
      </c>
      <c r="F217" s="5">
        <f t="shared" si="37"/>
        <v>-0.2342830665713791</v>
      </c>
      <c r="G217" s="5">
        <f t="shared" si="41"/>
        <v>9999.91645445107</v>
      </c>
      <c r="H217" s="5">
        <f t="shared" si="42"/>
        <v>28.705844071308093</v>
      </c>
      <c r="I217" s="2">
        <f t="shared" si="43"/>
        <v>-34.12107514067902</v>
      </c>
      <c r="J217" s="9">
        <f t="shared" si="44"/>
        <v>10.238461590864459</v>
      </c>
    </row>
    <row r="218" spans="1:10" ht="12.75">
      <c r="A218" s="1">
        <v>300</v>
      </c>
      <c r="B218" s="4">
        <f t="shared" si="36"/>
        <v>5.2359833333333325</v>
      </c>
      <c r="C218" s="5">
        <f t="shared" si="38"/>
        <v>-37.67220125688467</v>
      </c>
      <c r="D218" s="5">
        <f t="shared" si="39"/>
        <v>21.749833389264776</v>
      </c>
      <c r="E218" s="4">
        <f t="shared" si="40"/>
        <v>1.5745635558313402</v>
      </c>
      <c r="F218" s="5">
        <f t="shared" si="37"/>
        <v>-0.21592252637717024</v>
      </c>
      <c r="G218" s="5">
        <f t="shared" si="41"/>
        <v>9999.929040010858</v>
      </c>
      <c r="H218" s="5">
        <f t="shared" si="42"/>
        <v>21.821126599876152</v>
      </c>
      <c r="I218" s="2">
        <f t="shared" si="43"/>
        <v>-31.46743519235024</v>
      </c>
      <c r="J218" s="9">
        <f t="shared" si="44"/>
        <v>15.046725863112355</v>
      </c>
    </row>
    <row r="219" spans="1:10" ht="12.75">
      <c r="A219" s="1">
        <v>310</v>
      </c>
      <c r="B219" s="4">
        <f t="shared" si="36"/>
        <v>5.410516111111111</v>
      </c>
      <c r="C219" s="5">
        <f t="shared" si="38"/>
        <v>-33.32306106028437</v>
      </c>
      <c r="D219" s="5">
        <f t="shared" si="39"/>
        <v>27.961108732891113</v>
      </c>
      <c r="E219" s="4">
        <f t="shared" si="40"/>
        <v>1.5741286390680902</v>
      </c>
      <c r="F219" s="5">
        <f t="shared" si="37"/>
        <v>-0.19100361035533808</v>
      </c>
      <c r="G219" s="5">
        <f t="shared" si="41"/>
        <v>9999.944478525947</v>
      </c>
      <c r="H219" s="5">
        <f t="shared" si="42"/>
        <v>15.59441274116216</v>
      </c>
      <c r="I219" s="2">
        <f t="shared" si="43"/>
        <v>-27.85160603104887</v>
      </c>
      <c r="J219" s="9">
        <f t="shared" si="44"/>
        <v>19.403555836557643</v>
      </c>
    </row>
    <row r="220" spans="1:10" ht="12.75">
      <c r="A220" s="1">
        <v>320</v>
      </c>
      <c r="B220" s="4">
        <f t="shared" si="36"/>
        <v>5.585048888888888</v>
      </c>
      <c r="C220" s="5">
        <f t="shared" si="38"/>
        <v>-27.961418221756674</v>
      </c>
      <c r="D220" s="5">
        <f t="shared" si="39"/>
        <v>33.32280136825255</v>
      </c>
      <c r="E220" s="4">
        <f t="shared" si="40"/>
        <v>1.5735924722606485</v>
      </c>
      <c r="F220" s="5">
        <f t="shared" si="37"/>
        <v>-0.16028348922574764</v>
      </c>
      <c r="G220" s="5">
        <f t="shared" si="41"/>
        <v>9999.960907878141</v>
      </c>
      <c r="H220" s="5">
        <f t="shared" si="42"/>
        <v>10.21629075360579</v>
      </c>
      <c r="I220" s="2">
        <f t="shared" si="43"/>
        <v>-23.382620260451223</v>
      </c>
      <c r="J220" s="9">
        <f t="shared" si="44"/>
        <v>23.17281714966638</v>
      </c>
    </row>
    <row r="221" spans="1:10" ht="12.75">
      <c r="A221" s="1">
        <v>330</v>
      </c>
      <c r="B221" s="4">
        <f t="shared" si="36"/>
        <v>5.759581666666666</v>
      </c>
      <c r="C221" s="5">
        <f t="shared" si="38"/>
        <v>-21.75018327131738</v>
      </c>
      <c r="D221" s="5">
        <f t="shared" si="39"/>
        <v>37.67199925228426</v>
      </c>
      <c r="E221" s="4">
        <f t="shared" si="40"/>
        <v>1.5729713468369269</v>
      </c>
      <c r="F221" s="5">
        <f t="shared" si="37"/>
        <v>-0.12469559383841045</v>
      </c>
      <c r="G221" s="5">
        <f t="shared" si="41"/>
        <v>9999.976346448408</v>
      </c>
      <c r="H221" s="5">
        <f t="shared" si="42"/>
        <v>5.851654299307484</v>
      </c>
      <c r="I221" s="2">
        <f t="shared" si="43"/>
        <v>-18.196265552021213</v>
      </c>
      <c r="J221" s="9">
        <f t="shared" si="44"/>
        <v>26.235987527008405</v>
      </c>
    </row>
    <row r="222" spans="1:10" ht="12.75">
      <c r="A222" s="1">
        <v>340</v>
      </c>
      <c r="B222" s="4">
        <f t="shared" si="36"/>
        <v>5.934114444444444</v>
      </c>
      <c r="C222" s="5">
        <f t="shared" si="38"/>
        <v>-14.878081121890116</v>
      </c>
      <c r="D222" s="5">
        <f t="shared" si="39"/>
        <v>40.876554430754766</v>
      </c>
      <c r="E222" s="4">
        <f t="shared" si="40"/>
        <v>1.5722841354559813</v>
      </c>
      <c r="F222" s="5">
        <f t="shared" si="37"/>
        <v>-0.08532124881878644</v>
      </c>
      <c r="G222" s="5">
        <f t="shared" si="41"/>
        <v>9999.988932128981</v>
      </c>
      <c r="H222" s="5">
        <f t="shared" si="42"/>
        <v>2.6345134402636177</v>
      </c>
      <c r="I222" s="2">
        <f t="shared" si="43"/>
        <v>-12.450958790864389</v>
      </c>
      <c r="J222" s="9">
        <f t="shared" si="44"/>
        <v>28.49623991247383</v>
      </c>
    </row>
    <row r="223" spans="1:10" ht="12.75">
      <c r="A223" s="1">
        <v>350</v>
      </c>
      <c r="B223" s="4">
        <f t="shared" si="36"/>
        <v>6.1086472222222215</v>
      </c>
      <c r="C223" s="5">
        <f t="shared" si="38"/>
        <v>-7.553916767989177</v>
      </c>
      <c r="D223" s="5">
        <f t="shared" si="39"/>
        <v>42.83909828021934</v>
      </c>
      <c r="E223" s="4">
        <f t="shared" si="40"/>
        <v>1.5715517185435353</v>
      </c>
      <c r="F223" s="5">
        <f t="shared" si="37"/>
        <v>-0.043356815445790176</v>
      </c>
      <c r="G223" s="5">
        <f t="shared" si="41"/>
        <v>9999.997146916667</v>
      </c>
      <c r="H223" s="5">
        <f t="shared" si="42"/>
        <v>0.6637548031139886</v>
      </c>
      <c r="I223" s="2">
        <f t="shared" si="43"/>
        <v>-6.322832255157118</v>
      </c>
      <c r="J223" s="9">
        <f t="shared" si="44"/>
        <v>29.882069197520615</v>
      </c>
    </row>
    <row r="224" spans="1:10" ht="12.75">
      <c r="A224" s="6">
        <v>360</v>
      </c>
      <c r="B224" s="4">
        <f t="shared" si="36"/>
        <v>6.28318</v>
      </c>
      <c r="C224" s="5">
        <f t="shared" si="38"/>
        <v>-0.00023086231202087908</v>
      </c>
      <c r="D224" s="5">
        <f t="shared" si="39"/>
        <v>43.499999999387384</v>
      </c>
      <c r="E224" s="4">
        <f t="shared" si="40"/>
        <v>1.5707963498811277</v>
      </c>
      <c r="F224" s="5">
        <f t="shared" si="37"/>
        <v>-7.734255679281432E-05</v>
      </c>
      <c r="G224" s="5">
        <f t="shared" si="41"/>
        <v>9999.999999999998</v>
      </c>
      <c r="H224" s="5">
        <f t="shared" si="42"/>
        <v>6.148184183984995E-10</v>
      </c>
      <c r="I224" s="5">
        <f>(((H189-H188)/10+(H224-H223)/10)/2)*($F$5)/1000</f>
        <v>-9.662523079889684E-05</v>
      </c>
      <c r="J224" s="8">
        <f>(((I189-I188)/10+(I224-I223)/10)/2)*($F$5)/1000</f>
        <v>30.349138159160503</v>
      </c>
    </row>
  </sheetData>
  <mergeCells count="46">
    <mergeCell ref="G185:H185"/>
    <mergeCell ref="A184:B184"/>
    <mergeCell ref="D184:E184"/>
    <mergeCell ref="A185:B185"/>
    <mergeCell ref="D185:E185"/>
    <mergeCell ref="A140:B140"/>
    <mergeCell ref="D140:E140"/>
    <mergeCell ref="G140:H140"/>
    <mergeCell ref="A182:B182"/>
    <mergeCell ref="D182:E182"/>
    <mergeCell ref="G95:H95"/>
    <mergeCell ref="A137:B137"/>
    <mergeCell ref="D137:E137"/>
    <mergeCell ref="A139:B139"/>
    <mergeCell ref="D139:E139"/>
    <mergeCell ref="A50:B50"/>
    <mergeCell ref="D50:E50"/>
    <mergeCell ref="G50:H50"/>
    <mergeCell ref="A92:B92"/>
    <mergeCell ref="D92:E92"/>
    <mergeCell ref="A47:B47"/>
    <mergeCell ref="D47:E47"/>
    <mergeCell ref="A49:B49"/>
    <mergeCell ref="D49:E49"/>
    <mergeCell ref="A48:B48"/>
    <mergeCell ref="D48:E48"/>
    <mergeCell ref="G5:H5"/>
    <mergeCell ref="A2:B2"/>
    <mergeCell ref="A4:B4"/>
    <mergeCell ref="A1:D1"/>
    <mergeCell ref="A5:B5"/>
    <mergeCell ref="D5:E5"/>
    <mergeCell ref="D4:E4"/>
    <mergeCell ref="D2:E2"/>
    <mergeCell ref="A3:B3"/>
    <mergeCell ref="D3:E3"/>
    <mergeCell ref="A183:B183"/>
    <mergeCell ref="D183:E183"/>
    <mergeCell ref="A93:B93"/>
    <mergeCell ref="D93:E93"/>
    <mergeCell ref="A138:B138"/>
    <mergeCell ref="D138:E138"/>
    <mergeCell ref="A94:B94"/>
    <mergeCell ref="D94:E94"/>
    <mergeCell ref="A95:B95"/>
    <mergeCell ref="D95:E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7" topLeftCell="BM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14.7109375" style="0" customWidth="1"/>
    <col min="2" max="2" width="16.57421875" style="0" customWidth="1"/>
    <col min="5" max="5" width="18.421875" style="0" customWidth="1"/>
    <col min="6" max="6" width="16.57421875" style="0" customWidth="1"/>
    <col min="8" max="8" width="15.57421875" style="0" customWidth="1"/>
    <col min="9" max="9" width="12.7109375" style="0" customWidth="1"/>
    <col min="10" max="10" width="16.421875" style="0" customWidth="1"/>
  </cols>
  <sheetData>
    <row r="1" spans="1:4" ht="25.5" customHeight="1">
      <c r="A1" s="27" t="s">
        <v>10</v>
      </c>
      <c r="B1" s="28"/>
      <c r="C1" s="28"/>
      <c r="D1" s="28"/>
    </row>
    <row r="2" spans="1:6" ht="12.75">
      <c r="A2" s="23" t="s">
        <v>0</v>
      </c>
      <c r="B2" s="23"/>
      <c r="C2" s="13">
        <v>144.25</v>
      </c>
      <c r="D2" s="17" t="s">
        <v>2</v>
      </c>
      <c r="E2" s="18"/>
      <c r="F2" s="21"/>
    </row>
    <row r="3" spans="1:6" ht="12.75">
      <c r="A3" s="23" t="s">
        <v>1</v>
      </c>
      <c r="B3" s="23"/>
      <c r="C3" s="15">
        <v>87</v>
      </c>
      <c r="D3" t="s">
        <v>2</v>
      </c>
      <c r="E3" s="18"/>
      <c r="F3" s="21"/>
    </row>
    <row r="4" spans="1:5" ht="12.75">
      <c r="A4" s="25" t="s">
        <v>19</v>
      </c>
      <c r="B4" s="25"/>
      <c r="C4" s="20">
        <f>C3/2</f>
        <v>43.5</v>
      </c>
      <c r="D4" s="26" t="s">
        <v>18</v>
      </c>
      <c r="E4" s="26"/>
    </row>
    <row r="5" spans="1:8" ht="12.75">
      <c r="A5" s="23" t="s">
        <v>7</v>
      </c>
      <c r="B5" s="23"/>
      <c r="C5" s="19">
        <v>8000</v>
      </c>
      <c r="D5" s="24" t="s">
        <v>8</v>
      </c>
      <c r="E5" s="24"/>
      <c r="F5" s="22">
        <f>$C$5*6</f>
        <v>48000</v>
      </c>
      <c r="G5" s="26" t="s">
        <v>9</v>
      </c>
      <c r="H5" s="26"/>
    </row>
    <row r="7" spans="1:10" ht="51">
      <c r="A7" s="3" t="s">
        <v>11</v>
      </c>
      <c r="B7" s="3" t="s">
        <v>5</v>
      </c>
      <c r="C7" s="1" t="s">
        <v>3</v>
      </c>
      <c r="D7" s="1" t="s">
        <v>4</v>
      </c>
      <c r="E7" s="3" t="s">
        <v>12</v>
      </c>
      <c r="F7" s="3" t="s">
        <v>13</v>
      </c>
      <c r="G7" s="1" t="s">
        <v>6</v>
      </c>
      <c r="H7" s="3" t="s">
        <v>14</v>
      </c>
      <c r="I7" s="3" t="s">
        <v>15</v>
      </c>
      <c r="J7" s="3" t="s">
        <v>16</v>
      </c>
    </row>
    <row r="8" spans="1:10" s="7" customFormat="1" ht="12.75">
      <c r="A8" s="6">
        <v>0</v>
      </c>
      <c r="B8" s="4">
        <f>A8*(3.14159/180)</f>
        <v>0</v>
      </c>
      <c r="C8" s="5">
        <f>$C$4*SIN(B8)</f>
        <v>0</v>
      </c>
      <c r="D8" s="5">
        <f>$C$4*COS(B8)</f>
        <v>43.5</v>
      </c>
      <c r="E8" s="4">
        <f>ACOS(C8/$C$2)</f>
        <v>1.5707963267948966</v>
      </c>
      <c r="F8" s="5">
        <f>90-(E8*180/3.14159)</f>
        <v>-7.601981207017161E-05</v>
      </c>
      <c r="G8" s="5">
        <f>$C$2*SIN(E8)</f>
        <v>144.25</v>
      </c>
      <c r="H8" s="5">
        <f>($C$2+$C$4)-(D8+G8)</f>
        <v>0</v>
      </c>
      <c r="I8" s="5">
        <f>(((H9-H8)/10+(H44-H43)/10)/2)*($F$5)/1000</f>
        <v>-0.00012482550760062328</v>
      </c>
      <c r="J8" s="8">
        <f>(((I9-I8)/10+(I44-I43)/10)/2)*($F$5)/1000</f>
        <v>39.0840882642804</v>
      </c>
    </row>
    <row r="9" spans="1:10" ht="12.75">
      <c r="A9" s="1">
        <v>10</v>
      </c>
      <c r="B9" s="4">
        <f aca="true" t="shared" si="0" ref="B9:B44">A9*(3.14159/180)</f>
        <v>0.17453277777777776</v>
      </c>
      <c r="C9" s="2">
        <f>$C$4*SIN(B9)</f>
        <v>7.553689413094866</v>
      </c>
      <c r="D9" s="5">
        <f aca="true" t="shared" si="1" ref="D9:D44">$C$4*COS(B9)</f>
        <v>42.83913836960891</v>
      </c>
      <c r="E9" s="4">
        <f aca="true" t="shared" si="2" ref="E9:E44">ACOS(C9/$C$2)</f>
        <v>1.5184071006720985</v>
      </c>
      <c r="F9" s="5">
        <f aca="true" t="shared" si="3" ref="F9:F44">90-(E9*180/3.14159)</f>
        <v>3.0016080643948726</v>
      </c>
      <c r="G9" s="5">
        <f aca="true" t="shared" si="4" ref="G9:G44">$C$2*SIN(E9)</f>
        <v>144.0520887604567</v>
      </c>
      <c r="H9" s="5">
        <f aca="true" t="shared" si="5" ref="H9:H44">($C$2+$C$4)-(D9+G9)</f>
        <v>0.85877286993437</v>
      </c>
      <c r="I9" s="2">
        <f>(((H9-H8)/10+(H10-H9)/10)/2)*($F$5)/1000</f>
        <v>8.14239664308807</v>
      </c>
      <c r="J9" s="9">
        <f>(((I9-I8)/10+(I10-I9)/10)/2)*($F$5)/1000</f>
        <v>38.12152552337735</v>
      </c>
    </row>
    <row r="10" spans="1:10" ht="12.75">
      <c r="A10" s="1">
        <v>20</v>
      </c>
      <c r="B10" s="4">
        <f t="shared" si="0"/>
        <v>0.3490655555555555</v>
      </c>
      <c r="C10" s="2">
        <f aca="true" t="shared" si="6" ref="C10:C44">$C$4*SIN(B10)</f>
        <v>14.877864182465329</v>
      </c>
      <c r="D10" s="5">
        <f t="shared" si="1"/>
        <v>40.87663339082752</v>
      </c>
      <c r="E10" s="4">
        <f t="shared" si="2"/>
        <v>1.4674731442885651</v>
      </c>
      <c r="F10" s="5">
        <f t="shared" si="3"/>
        <v>5.919911264060005</v>
      </c>
      <c r="G10" s="5">
        <f t="shared" si="4"/>
        <v>143.48070134121912</v>
      </c>
      <c r="H10" s="5">
        <f t="shared" si="5"/>
        <v>3.3926652679533618</v>
      </c>
      <c r="I10" s="2">
        <f aca="true" t="shared" si="7" ref="I10:I43">(((H10-H9)/10+(H11-H10)/10)/2)*($F$5)/1000</f>
        <v>15.883844142566295</v>
      </c>
      <c r="J10" s="9">
        <f aca="true" t="shared" si="8" ref="J10:J43">(((I10-I9)/10+(I11-I10)/10)/2)*($F$5)/1000</f>
        <v>35.295272997138554</v>
      </c>
    </row>
    <row r="11" spans="1:10" ht="12.75">
      <c r="A11" s="1">
        <v>30</v>
      </c>
      <c r="B11" s="4">
        <f t="shared" si="0"/>
        <v>0.5235983333333333</v>
      </c>
      <c r="C11" s="2">
        <f t="shared" si="6"/>
        <v>21.749983338945622</v>
      </c>
      <c r="D11" s="5">
        <f t="shared" si="1"/>
        <v>37.6721146838824</v>
      </c>
      <c r="E11" s="4">
        <f t="shared" si="2"/>
        <v>1.4194393028315433</v>
      </c>
      <c r="F11" s="5">
        <f t="shared" si="3"/>
        <v>8.672049977979995</v>
      </c>
      <c r="G11" s="5">
        <f t="shared" si="4"/>
        <v>142.60084405344728</v>
      </c>
      <c r="H11" s="5">
        <f t="shared" si="5"/>
        <v>7.477041262670326</v>
      </c>
      <c r="I11" s="2">
        <f t="shared" si="7"/>
        <v>22.8487603918958</v>
      </c>
      <c r="J11" s="9">
        <f t="shared" si="8"/>
        <v>30.787789495711305</v>
      </c>
    </row>
    <row r="12" spans="1:10" ht="12.75">
      <c r="A12" s="1">
        <v>40</v>
      </c>
      <c r="B12" s="4">
        <f t="shared" si="0"/>
        <v>0.698131111111111</v>
      </c>
      <c r="C12" s="2">
        <f t="shared" si="6"/>
        <v>27.96124137127168</v>
      </c>
      <c r="D12" s="5">
        <f t="shared" si="1"/>
        <v>33.32294976405127</v>
      </c>
      <c r="E12" s="4">
        <f t="shared" si="2"/>
        <v>1.3757227042405462</v>
      </c>
      <c r="F12" s="5">
        <f t="shared" si="3"/>
        <v>11.176828687607767</v>
      </c>
      <c r="G12" s="5">
        <f t="shared" si="4"/>
        <v>141.5140681380388</v>
      </c>
      <c r="H12" s="5">
        <f t="shared" si="5"/>
        <v>12.912982097909946</v>
      </c>
      <c r="I12" s="2">
        <f t="shared" si="7"/>
        <v>28.71208976577934</v>
      </c>
      <c r="J12" s="9">
        <f t="shared" si="8"/>
        <v>24.898878275873226</v>
      </c>
    </row>
    <row r="13" spans="1:10" ht="12.75">
      <c r="A13" s="1">
        <v>50</v>
      </c>
      <c r="B13" s="4">
        <f t="shared" si="0"/>
        <v>0.8726638888888888</v>
      </c>
      <c r="C13" s="2">
        <f t="shared" si="6"/>
        <v>33.322912665189584</v>
      </c>
      <c r="D13" s="5">
        <f t="shared" si="1"/>
        <v>27.961285583966763</v>
      </c>
      <c r="E13" s="4">
        <f t="shared" si="2"/>
        <v>1.3376826869059695</v>
      </c>
      <c r="F13" s="5">
        <f t="shared" si="3"/>
        <v>13.356362974457355</v>
      </c>
      <c r="G13" s="5">
        <f t="shared" si="4"/>
        <v>140.3483024176215</v>
      </c>
      <c r="H13" s="5">
        <f t="shared" si="5"/>
        <v>19.44041199841172</v>
      </c>
      <c r="I13" s="2">
        <f t="shared" si="7"/>
        <v>33.22329300684298</v>
      </c>
      <c r="J13" s="9">
        <f t="shared" si="8"/>
        <v>18.035461371540833</v>
      </c>
    </row>
    <row r="14" spans="1:10" ht="12.75">
      <c r="A14" s="1">
        <v>60</v>
      </c>
      <c r="B14" s="4">
        <f t="shared" si="0"/>
        <v>1.0471966666666666</v>
      </c>
      <c r="C14" s="2">
        <f t="shared" si="6"/>
        <v>37.67208582608234</v>
      </c>
      <c r="D14" s="5">
        <f t="shared" si="1"/>
        <v>21.750033322095994</v>
      </c>
      <c r="E14" s="4">
        <f t="shared" si="2"/>
        <v>1.3065743679307882</v>
      </c>
      <c r="F14" s="5">
        <f t="shared" si="3"/>
        <v>15.138739864991337</v>
      </c>
      <c r="G14" s="5">
        <f t="shared" si="4"/>
        <v>139.24394582714282</v>
      </c>
      <c r="H14" s="5">
        <f t="shared" si="5"/>
        <v>26.75602085076119</v>
      </c>
      <c r="I14" s="2">
        <f t="shared" si="7"/>
        <v>36.22686533725469</v>
      </c>
      <c r="J14" s="9">
        <f t="shared" si="8"/>
        <v>10.685646074634638</v>
      </c>
    </row>
    <row r="15" spans="1:10" ht="12.75">
      <c r="A15" s="1">
        <v>70</v>
      </c>
      <c r="B15" s="4">
        <f t="shared" si="0"/>
        <v>1.2217294444444442</v>
      </c>
      <c r="C15" s="2">
        <f t="shared" si="6"/>
        <v>40.876613650917264</v>
      </c>
      <c r="D15" s="5">
        <f t="shared" si="1"/>
        <v>14.87791841736082</v>
      </c>
      <c r="E15" s="4">
        <f t="shared" si="2"/>
        <v>1.2834864443542535</v>
      </c>
      <c r="F15" s="5">
        <f t="shared" si="3"/>
        <v>16.46158156100394</v>
      </c>
      <c r="G15" s="5">
        <f t="shared" si="4"/>
        <v>138.33714236037133</v>
      </c>
      <c r="H15" s="5">
        <f t="shared" si="5"/>
        <v>34.53493922226784</v>
      </c>
      <c r="I15" s="2">
        <f t="shared" si="7"/>
        <v>37.675645537940746</v>
      </c>
      <c r="J15" s="9">
        <f t="shared" si="8"/>
        <v>3.373675239073992</v>
      </c>
    </row>
    <row r="16" spans="1:10" ht="12.75">
      <c r="A16" s="1">
        <v>80</v>
      </c>
      <c r="B16" s="4">
        <f t="shared" si="0"/>
        <v>1.396262222222222</v>
      </c>
      <c r="C16" s="2">
        <f t="shared" si="6"/>
        <v>42.83912834737464</v>
      </c>
      <c r="D16" s="5">
        <f t="shared" si="1"/>
        <v>7.5537462518383895</v>
      </c>
      <c r="E16" s="4">
        <f t="shared" si="2"/>
        <v>1.2692696419636547</v>
      </c>
      <c r="F16" s="5">
        <f t="shared" si="3"/>
        <v>17.276145024189077</v>
      </c>
      <c r="G16" s="5">
        <f t="shared" si="4"/>
        <v>137.74204725659177</v>
      </c>
      <c r="H16" s="5">
        <f t="shared" si="5"/>
        <v>42.454206491569835</v>
      </c>
      <c r="I16" s="2">
        <f t="shared" si="7"/>
        <v>37.63256335353552</v>
      </c>
      <c r="J16" s="9">
        <f t="shared" si="8"/>
        <v>-3.4030113444152166</v>
      </c>
    </row>
    <row r="17" spans="1:10" s="7" customFormat="1" ht="12.75">
      <c r="A17" s="6">
        <v>90</v>
      </c>
      <c r="B17" s="4">
        <f t="shared" si="0"/>
        <v>1.570795</v>
      </c>
      <c r="C17" s="5">
        <f t="shared" si="6"/>
        <v>43.49999999996171</v>
      </c>
      <c r="D17" s="5">
        <f t="shared" si="1"/>
        <v>5.771557800547377E-05</v>
      </c>
      <c r="E17" s="4">
        <f t="shared" si="2"/>
        <v>1.2644681451030517</v>
      </c>
      <c r="F17" s="5">
        <f t="shared" si="3"/>
        <v>17.55125076201881</v>
      </c>
      <c r="G17" s="5">
        <f t="shared" si="4"/>
        <v>137.53476833151436</v>
      </c>
      <c r="H17" s="5">
        <f t="shared" si="5"/>
        <v>50.215173952907634</v>
      </c>
      <c r="I17" s="2">
        <f t="shared" si="7"/>
        <v>36.257724144434405</v>
      </c>
      <c r="J17" s="9">
        <f t="shared" si="8"/>
        <v>-9.24324152070214</v>
      </c>
    </row>
    <row r="18" spans="1:10" ht="12.75">
      <c r="A18" s="1">
        <v>100</v>
      </c>
      <c r="B18" s="4">
        <f t="shared" si="0"/>
        <v>1.7453277777777776</v>
      </c>
      <c r="C18" s="2">
        <f t="shared" si="6"/>
        <v>42.83914839176777</v>
      </c>
      <c r="D18" s="5">
        <f t="shared" si="1"/>
        <v>-7.553632574338047</v>
      </c>
      <c r="E18" s="4">
        <f t="shared" si="2"/>
        <v>1.269269496442414</v>
      </c>
      <c r="F18" s="5">
        <f t="shared" si="3"/>
        <v>17.276153361949028</v>
      </c>
      <c r="G18" s="5">
        <f t="shared" si="4"/>
        <v>137.74204102258722</v>
      </c>
      <c r="H18" s="5">
        <f t="shared" si="5"/>
        <v>57.56159155175084</v>
      </c>
      <c r="I18" s="2">
        <f t="shared" si="7"/>
        <v>33.781212719909625</v>
      </c>
      <c r="J18" s="9">
        <f t="shared" si="8"/>
        <v>-13.898727178663451</v>
      </c>
    </row>
    <row r="19" spans="1:10" ht="12.75">
      <c r="A19" s="1">
        <v>110</v>
      </c>
      <c r="B19" s="4">
        <f t="shared" si="0"/>
        <v>1.9198605555555552</v>
      </c>
      <c r="C19" s="2">
        <f t="shared" si="6"/>
        <v>40.876653130665815</v>
      </c>
      <c r="D19" s="5">
        <f t="shared" si="1"/>
        <v>-14.87780994754365</v>
      </c>
      <c r="E19" s="4">
        <f t="shared" si="2"/>
        <v>1.2834861589663271</v>
      </c>
      <c r="F19" s="5">
        <f t="shared" si="3"/>
        <v>16.46159791254145</v>
      </c>
      <c r="G19" s="5">
        <f t="shared" si="4"/>
        <v>138.33713069467368</v>
      </c>
      <c r="H19" s="5">
        <f t="shared" si="5"/>
        <v>64.29067925286998</v>
      </c>
      <c r="I19" s="2">
        <f t="shared" si="7"/>
        <v>30.4665878199913</v>
      </c>
      <c r="J19" s="9">
        <f t="shared" si="8"/>
        <v>-17.298847844041827</v>
      </c>
    </row>
    <row r="20" spans="1:10" ht="12.75">
      <c r="A20" s="1">
        <v>120</v>
      </c>
      <c r="B20" s="4">
        <f t="shared" si="0"/>
        <v>2.094393333333333</v>
      </c>
      <c r="C20" s="2">
        <f t="shared" si="6"/>
        <v>37.67214354161614</v>
      </c>
      <c r="D20" s="5">
        <f t="shared" si="1"/>
        <v>-21.749933355756962</v>
      </c>
      <c r="E20" s="4">
        <f t="shared" si="2"/>
        <v>1.3065739534385337</v>
      </c>
      <c r="F20" s="5">
        <f t="shared" si="3"/>
        <v>15.138763613668218</v>
      </c>
      <c r="G20" s="5">
        <f t="shared" si="4"/>
        <v>139.2439302123431</v>
      </c>
      <c r="H20" s="5">
        <f t="shared" si="5"/>
        <v>70.25600314341388</v>
      </c>
      <c r="I20" s="2">
        <f t="shared" si="7"/>
        <v>26.573359451558865</v>
      </c>
      <c r="J20" s="9">
        <f t="shared" si="8"/>
        <v>-19.53555745064638</v>
      </c>
    </row>
    <row r="21" spans="1:10" ht="12.75">
      <c r="A21" s="1">
        <v>130</v>
      </c>
      <c r="B21" s="4">
        <f t="shared" si="0"/>
        <v>2.268926111111111</v>
      </c>
      <c r="C21" s="2">
        <f t="shared" si="6"/>
        <v>33.3229868628543</v>
      </c>
      <c r="D21" s="5">
        <f t="shared" si="1"/>
        <v>-27.96119715852738</v>
      </c>
      <c r="E21" s="4">
        <f t="shared" si="2"/>
        <v>1.3376821582378766</v>
      </c>
      <c r="F21" s="5">
        <f t="shared" si="3"/>
        <v>13.35639326493343</v>
      </c>
      <c r="G21" s="5">
        <f t="shared" si="4"/>
        <v>140.3482848008412</v>
      </c>
      <c r="H21" s="5">
        <f t="shared" si="5"/>
        <v>75.36291235768617</v>
      </c>
      <c r="I21" s="2">
        <f t="shared" si="7"/>
        <v>22.32677221555531</v>
      </c>
      <c r="J21" s="9">
        <f t="shared" si="8"/>
        <v>-20.816163650828884</v>
      </c>
    </row>
    <row r="22" spans="1:10" ht="12.75">
      <c r="A22" s="1">
        <v>140</v>
      </c>
      <c r="B22" s="4">
        <f t="shared" si="0"/>
        <v>2.4434588888888884</v>
      </c>
      <c r="C22" s="2">
        <f t="shared" si="6"/>
        <v>27.96132979661263</v>
      </c>
      <c r="D22" s="5">
        <f t="shared" si="1"/>
        <v>-33.322875566269225</v>
      </c>
      <c r="E22" s="4">
        <f t="shared" si="2"/>
        <v>1.375722079388561</v>
      </c>
      <c r="F22" s="5">
        <f t="shared" si="3"/>
        <v>11.176864489019579</v>
      </c>
      <c r="G22" s="5">
        <f t="shared" si="4"/>
        <v>141.51405066637398</v>
      </c>
      <c r="H22" s="5">
        <f t="shared" si="5"/>
        <v>79.55882489989526</v>
      </c>
      <c r="I22" s="2">
        <f t="shared" si="7"/>
        <v>17.899957930380165</v>
      </c>
      <c r="J22" s="9">
        <f t="shared" si="8"/>
        <v>-21.40267875335738</v>
      </c>
    </row>
    <row r="23" spans="1:10" ht="12.75">
      <c r="A23" s="1">
        <v>150</v>
      </c>
      <c r="B23" s="4">
        <f t="shared" si="0"/>
        <v>2.6179916666666663</v>
      </c>
      <c r="C23" s="2">
        <f t="shared" si="6"/>
        <v>21.75008330520808</v>
      </c>
      <c r="D23" s="5">
        <f t="shared" si="1"/>
        <v>-37.67205696821596</v>
      </c>
      <c r="E23" s="4">
        <f t="shared" si="2"/>
        <v>1.4194386018099716</v>
      </c>
      <c r="F23" s="5">
        <f t="shared" si="3"/>
        <v>8.672090143591333</v>
      </c>
      <c r="G23" s="5">
        <f t="shared" si="4"/>
        <v>142.60082880620473</v>
      </c>
      <c r="H23" s="5">
        <f t="shared" si="5"/>
        <v>82.82122816201124</v>
      </c>
      <c r="I23" s="2">
        <f t="shared" si="7"/>
        <v>13.4089894016564</v>
      </c>
      <c r="J23" s="9">
        <f t="shared" si="8"/>
        <v>-21.556848618741295</v>
      </c>
    </row>
    <row r="24" spans="1:10" ht="12.75">
      <c r="A24" s="1">
        <v>160</v>
      </c>
      <c r="B24" s="4">
        <f t="shared" si="0"/>
        <v>2.792524444444444</v>
      </c>
      <c r="C24" s="2">
        <f t="shared" si="6"/>
        <v>14.87797265223011</v>
      </c>
      <c r="D24" s="5">
        <f t="shared" si="1"/>
        <v>-40.87659391093506</v>
      </c>
      <c r="E24" s="4">
        <f t="shared" si="2"/>
        <v>1.4674723883000034</v>
      </c>
      <c r="F24" s="5">
        <f t="shared" si="3"/>
        <v>5.9199545790505255</v>
      </c>
      <c r="G24" s="5">
        <f t="shared" si="4"/>
        <v>143.48069009368297</v>
      </c>
      <c r="H24" s="5">
        <f t="shared" si="5"/>
        <v>85.14590381725209</v>
      </c>
      <c r="I24" s="2">
        <f t="shared" si="7"/>
        <v>8.917937672571291</v>
      </c>
      <c r="J24" s="9">
        <f t="shared" si="8"/>
        <v>-21.501980551963523</v>
      </c>
    </row>
    <row r="25" spans="1:10" ht="12.75">
      <c r="A25" s="1">
        <v>170</v>
      </c>
      <c r="B25" s="4">
        <f t="shared" si="0"/>
        <v>2.967057222222222</v>
      </c>
      <c r="C25" s="2">
        <f t="shared" si="6"/>
        <v>7.55380309056861</v>
      </c>
      <c r="D25" s="5">
        <f t="shared" si="1"/>
        <v>-42.83911832506496</v>
      </c>
      <c r="E25" s="4">
        <f t="shared" si="2"/>
        <v>1.5184063115306352</v>
      </c>
      <c r="F25" s="5">
        <f t="shared" si="3"/>
        <v>3.0016532789083357</v>
      </c>
      <c r="G25" s="5">
        <f t="shared" si="4"/>
        <v>144.05208279948235</v>
      </c>
      <c r="H25" s="5">
        <f t="shared" si="5"/>
        <v>86.53703552558261</v>
      </c>
      <c r="I25" s="2">
        <f t="shared" si="7"/>
        <v>4.449830838338266</v>
      </c>
      <c r="J25" s="9">
        <f t="shared" si="8"/>
        <v>-21.402888172684868</v>
      </c>
    </row>
    <row r="26" spans="1:10" s="7" customFormat="1" ht="12.75">
      <c r="A26" s="6">
        <v>180</v>
      </c>
      <c r="B26" s="4">
        <f t="shared" si="0"/>
        <v>3.14159</v>
      </c>
      <c r="C26" s="5">
        <f t="shared" si="6"/>
        <v>0.00011543115601084595</v>
      </c>
      <c r="D26" s="5">
        <f t="shared" si="1"/>
        <v>-43.49999999984685</v>
      </c>
      <c r="E26" s="4">
        <f t="shared" si="2"/>
        <v>1.5707955265789104</v>
      </c>
      <c r="F26" s="5">
        <f t="shared" si="3"/>
        <v>-3.0170774635962516E-05</v>
      </c>
      <c r="G26" s="5">
        <f t="shared" si="4"/>
        <v>144.24999999995381</v>
      </c>
      <c r="H26" s="5">
        <f t="shared" si="5"/>
        <v>86.99999999989303</v>
      </c>
      <c r="I26" s="2">
        <f t="shared" si="7"/>
        <v>6.760061926353034E-05</v>
      </c>
      <c r="J26" s="9">
        <f t="shared" si="8"/>
        <v>-21.358862788522067</v>
      </c>
    </row>
    <row r="27" spans="1:10" ht="12.75">
      <c r="A27" s="1">
        <v>190</v>
      </c>
      <c r="B27" s="4">
        <f t="shared" si="0"/>
        <v>3.3161227777777773</v>
      </c>
      <c r="C27" s="2">
        <f t="shared" si="6"/>
        <v>-7.553575735567924</v>
      </c>
      <c r="D27" s="5">
        <f t="shared" si="1"/>
        <v>-42.839158413851216</v>
      </c>
      <c r="E27" s="4">
        <f t="shared" si="2"/>
        <v>1.6231847637758947</v>
      </c>
      <c r="F27" s="5">
        <f t="shared" si="3"/>
        <v>-3.0017148894862373</v>
      </c>
      <c r="G27" s="5">
        <f t="shared" si="4"/>
        <v>144.0520947213439</v>
      </c>
      <c r="H27" s="5">
        <f t="shared" si="5"/>
        <v>86.5370636925073</v>
      </c>
      <c r="I27" s="2">
        <f t="shared" si="7"/>
        <v>-4.449695323545928</v>
      </c>
      <c r="J27" s="9">
        <f t="shared" si="8"/>
        <v>-21.40288566214984</v>
      </c>
    </row>
    <row r="28" spans="1:10" ht="12.75">
      <c r="A28" s="1">
        <v>200</v>
      </c>
      <c r="B28" s="4">
        <f t="shared" si="0"/>
        <v>3.490655555555555</v>
      </c>
      <c r="C28" s="2">
        <f t="shared" si="6"/>
        <v>-14.877755712595787</v>
      </c>
      <c r="D28" s="5">
        <f t="shared" si="1"/>
        <v>-40.876672870432145</v>
      </c>
      <c r="E28" s="4">
        <f t="shared" si="2"/>
        <v>1.6741187533119954</v>
      </c>
      <c r="F28" s="5">
        <f t="shared" si="3"/>
        <v>-5.92001998865517</v>
      </c>
      <c r="G28" s="5">
        <f t="shared" si="4"/>
        <v>143.48071258868325</v>
      </c>
      <c r="H28" s="5">
        <f t="shared" si="5"/>
        <v>85.1459602817489</v>
      </c>
      <c r="I28" s="2">
        <f t="shared" si="7"/>
        <v>-8.917801425276503</v>
      </c>
      <c r="J28" s="9">
        <f t="shared" si="8"/>
        <v>-21.501977539341116</v>
      </c>
    </row>
    <row r="29" spans="1:10" ht="12.75">
      <c r="A29" s="1">
        <v>210</v>
      </c>
      <c r="B29" s="4">
        <f t="shared" si="0"/>
        <v>3.665188333333333</v>
      </c>
      <c r="C29" s="2">
        <f t="shared" si="6"/>
        <v>-21.74988337253002</v>
      </c>
      <c r="D29" s="5">
        <f t="shared" si="1"/>
        <v>-37.67217239928356</v>
      </c>
      <c r="E29" s="4">
        <f t="shared" si="2"/>
        <v>1.7221526497356794</v>
      </c>
      <c r="F29" s="5">
        <f t="shared" si="3"/>
        <v>-8.672161851935584</v>
      </c>
      <c r="G29" s="5">
        <f t="shared" si="4"/>
        <v>142.60085930064147</v>
      </c>
      <c r="H29" s="5">
        <f t="shared" si="5"/>
        <v>82.8213130986421</v>
      </c>
      <c r="I29" s="2">
        <f t="shared" si="7"/>
        <v>-13.408852631604725</v>
      </c>
      <c r="J29" s="9">
        <f t="shared" si="8"/>
        <v>-21.556849132706404</v>
      </c>
    </row>
    <row r="30" spans="1:10" ht="12.75">
      <c r="A30" s="1">
        <v>220</v>
      </c>
      <c r="B30" s="4">
        <f t="shared" si="0"/>
        <v>3.8397211111111105</v>
      </c>
      <c r="C30" s="2">
        <f t="shared" si="6"/>
        <v>-27.961152945733843</v>
      </c>
      <c r="D30" s="5">
        <f t="shared" si="1"/>
        <v>-33.32302396159868</v>
      </c>
      <c r="E30" s="4">
        <f t="shared" si="2"/>
        <v>1.7658693244959476</v>
      </c>
      <c r="F30" s="5">
        <f t="shared" si="3"/>
        <v>-11.176944925744792</v>
      </c>
      <c r="G30" s="5">
        <f t="shared" si="4"/>
        <v>141.51408560968508</v>
      </c>
      <c r="H30" s="5">
        <f t="shared" si="5"/>
        <v>79.5589383519136</v>
      </c>
      <c r="I30" s="2">
        <f t="shared" si="7"/>
        <v>-17.899821897237505</v>
      </c>
      <c r="J30" s="9">
        <f t="shared" si="8"/>
        <v>-21.40268875652207</v>
      </c>
    </row>
    <row r="31" spans="1:10" ht="12.75">
      <c r="A31" s="1">
        <v>230</v>
      </c>
      <c r="B31" s="4">
        <f t="shared" si="0"/>
        <v>4.014253888888889</v>
      </c>
      <c r="C31" s="2">
        <f t="shared" si="6"/>
        <v>-33.32283846729023</v>
      </c>
      <c r="D31" s="5">
        <f t="shared" si="1"/>
        <v>-27.961374009209244</v>
      </c>
      <c r="E31" s="4">
        <f t="shared" si="2"/>
        <v>1.8039094380141254</v>
      </c>
      <c r="F31" s="5">
        <f t="shared" si="3"/>
        <v>-13.356484723513432</v>
      </c>
      <c r="G31" s="5">
        <f t="shared" si="4"/>
        <v>140.3483200344161</v>
      </c>
      <c r="H31" s="5">
        <f t="shared" si="5"/>
        <v>75.36305397479313</v>
      </c>
      <c r="I31" s="2">
        <f t="shared" si="7"/>
        <v>-22.326639613488922</v>
      </c>
      <c r="J31" s="9">
        <f t="shared" si="8"/>
        <v>-20.816190662473232</v>
      </c>
    </row>
    <row r="32" spans="1:10" ht="12.75">
      <c r="A32" s="1">
        <v>240</v>
      </c>
      <c r="B32" s="4">
        <f t="shared" si="0"/>
        <v>4.188786666666666</v>
      </c>
      <c r="C32" s="2">
        <f t="shared" si="6"/>
        <v>-37.67202811028327</v>
      </c>
      <c r="D32" s="5">
        <f t="shared" si="1"/>
        <v>-21.75013328828187</v>
      </c>
      <c r="E32" s="4">
        <f t="shared" si="2"/>
        <v>1.835017871164892</v>
      </c>
      <c r="F32" s="5">
        <f t="shared" si="3"/>
        <v>-15.138868155832085</v>
      </c>
      <c r="G32" s="5">
        <f t="shared" si="4"/>
        <v>139.24396144198866</v>
      </c>
      <c r="H32" s="5">
        <f t="shared" si="5"/>
        <v>70.25617184629321</v>
      </c>
      <c r="I32" s="2">
        <f t="shared" si="7"/>
        <v>-26.57323467326802</v>
      </c>
      <c r="J32" s="9">
        <f t="shared" si="8"/>
        <v>-19.53560967594767</v>
      </c>
    </row>
    <row r="33" spans="1:10" ht="12.75">
      <c r="A33" s="1">
        <v>250</v>
      </c>
      <c r="B33" s="4">
        <f t="shared" si="0"/>
        <v>4.363319444444444</v>
      </c>
      <c r="C33" s="2">
        <f t="shared" si="6"/>
        <v>-40.87657417088088</v>
      </c>
      <c r="D33" s="5">
        <f t="shared" si="1"/>
        <v>-14.878026887073228</v>
      </c>
      <c r="E33" s="4">
        <f t="shared" si="2"/>
        <v>1.8581059238455564</v>
      </c>
      <c r="F33" s="5">
        <f t="shared" si="3"/>
        <v>-16.461717248972704</v>
      </c>
      <c r="G33" s="5">
        <f t="shared" si="4"/>
        <v>138.33715402614177</v>
      </c>
      <c r="H33" s="5">
        <f t="shared" si="5"/>
        <v>64.29087286093146</v>
      </c>
      <c r="I33" s="2">
        <f t="shared" si="7"/>
        <v>-30.466476978467117</v>
      </c>
      <c r="J33" s="9">
        <f t="shared" si="8"/>
        <v>-17.298932728014734</v>
      </c>
    </row>
    <row r="34" spans="1:10" ht="12.75">
      <c r="A34" s="1">
        <v>260</v>
      </c>
      <c r="B34" s="4">
        <f t="shared" si="0"/>
        <v>4.537852222222222</v>
      </c>
      <c r="C34" s="2">
        <f t="shared" si="6"/>
        <v>-42.83910830267986</v>
      </c>
      <c r="D34" s="5">
        <f t="shared" si="1"/>
        <v>-7.553859929285533</v>
      </c>
      <c r="E34" s="4">
        <f t="shared" si="2"/>
        <v>1.8723228661027147</v>
      </c>
      <c r="F34" s="5">
        <f t="shared" si="3"/>
        <v>-17.27628872592817</v>
      </c>
      <c r="G34" s="5">
        <f t="shared" si="4"/>
        <v>137.74205349068694</v>
      </c>
      <c r="H34" s="5">
        <f t="shared" si="5"/>
        <v>57.56180643859858</v>
      </c>
      <c r="I34" s="2">
        <f t="shared" si="7"/>
        <v>-33.781123309940824</v>
      </c>
      <c r="J34" s="9">
        <f t="shared" si="8"/>
        <v>-13.898849566243543</v>
      </c>
    </row>
    <row r="35" spans="1:10" s="7" customFormat="1" ht="12.75">
      <c r="A35" s="6">
        <v>270</v>
      </c>
      <c r="B35" s="4">
        <f t="shared" si="0"/>
        <v>4.712384999999999</v>
      </c>
      <c r="C35" s="5">
        <f t="shared" si="6"/>
        <v>-43.4999999996554</v>
      </c>
      <c r="D35" s="5">
        <f t="shared" si="1"/>
        <v>-0.0001731467340353328</v>
      </c>
      <c r="E35" s="4">
        <f t="shared" si="2"/>
        <v>1.8771245084845143</v>
      </c>
      <c r="F35" s="5">
        <f t="shared" si="3"/>
        <v>-17.55140280151535</v>
      </c>
      <c r="G35" s="5">
        <f t="shared" si="4"/>
        <v>137.53476833161125</v>
      </c>
      <c r="H35" s="5">
        <f t="shared" si="5"/>
        <v>50.21540481512278</v>
      </c>
      <c r="I35" s="2">
        <f t="shared" si="7"/>
        <v>-36.25766429773526</v>
      </c>
      <c r="J35" s="9">
        <f t="shared" si="8"/>
        <v>-9.243401909671753</v>
      </c>
    </row>
    <row r="36" spans="1:10" ht="12.75">
      <c r="A36" s="1">
        <v>280</v>
      </c>
      <c r="B36" s="4">
        <f t="shared" si="0"/>
        <v>4.886917777777777</v>
      </c>
      <c r="C36" s="2">
        <f t="shared" si="6"/>
        <v>-42.83916843585925</v>
      </c>
      <c r="D36" s="5">
        <f t="shared" si="1"/>
        <v>7.553518896784495</v>
      </c>
      <c r="E36" s="4">
        <f t="shared" si="2"/>
        <v>1.872323302666436</v>
      </c>
      <c r="F36" s="5">
        <f t="shared" si="3"/>
        <v>-17.276313739208007</v>
      </c>
      <c r="G36" s="5">
        <f t="shared" si="4"/>
        <v>137.7420347886733</v>
      </c>
      <c r="H36" s="5">
        <f t="shared" si="5"/>
        <v>42.454446314542224</v>
      </c>
      <c r="I36" s="2">
        <f t="shared" si="7"/>
        <v>-37.632540772304054</v>
      </c>
      <c r="J36" s="9">
        <f t="shared" si="8"/>
        <v>-3.4032048614788035</v>
      </c>
    </row>
    <row r="37" spans="1:10" ht="12.75">
      <c r="A37" s="1">
        <v>290</v>
      </c>
      <c r="B37" s="4">
        <f t="shared" si="0"/>
        <v>5.061450555555555</v>
      </c>
      <c r="C37" s="2">
        <f t="shared" si="6"/>
        <v>-40.87669261012652</v>
      </c>
      <c r="D37" s="5">
        <f t="shared" si="1"/>
        <v>14.877701477621734</v>
      </c>
      <c r="E37" s="4">
        <f t="shared" si="2"/>
        <v>1.8581067800093358</v>
      </c>
      <c r="F37" s="5">
        <f t="shared" si="3"/>
        <v>-16.46176630358528</v>
      </c>
      <c r="G37" s="5">
        <f t="shared" si="4"/>
        <v>138.33711902904884</v>
      </c>
      <c r="H37" s="5">
        <f t="shared" si="5"/>
        <v>34.53517949332942</v>
      </c>
      <c r="I37" s="2">
        <f t="shared" si="7"/>
        <v>-37.67566632335143</v>
      </c>
      <c r="J37" s="9">
        <f t="shared" si="8"/>
        <v>3.3734586902261987</v>
      </c>
    </row>
    <row r="38" spans="1:10" ht="12.75">
      <c r="A38" s="1">
        <v>300</v>
      </c>
      <c r="B38" s="4">
        <f t="shared" si="0"/>
        <v>5.2359833333333325</v>
      </c>
      <c r="C38" s="2">
        <f t="shared" si="6"/>
        <v>-37.67220125688467</v>
      </c>
      <c r="D38" s="5">
        <f t="shared" si="1"/>
        <v>21.749833389264776</v>
      </c>
      <c r="E38" s="4">
        <f t="shared" si="2"/>
        <v>1.8350191146416555</v>
      </c>
      <c r="F38" s="5">
        <f t="shared" si="3"/>
        <v>-15.138939401862743</v>
      </c>
      <c r="G38" s="5">
        <f t="shared" si="4"/>
        <v>139.24391459758942</v>
      </c>
      <c r="H38" s="5">
        <f t="shared" si="5"/>
        <v>26.756252013145797</v>
      </c>
      <c r="I38" s="2">
        <f t="shared" si="7"/>
        <v>-36.226932984709805</v>
      </c>
      <c r="J38" s="9">
        <f t="shared" si="8"/>
        <v>10.685420497770588</v>
      </c>
    </row>
    <row r="39" spans="1:10" ht="12.75">
      <c r="A39" s="1">
        <v>310</v>
      </c>
      <c r="B39" s="4">
        <f t="shared" si="0"/>
        <v>5.410516111111111</v>
      </c>
      <c r="C39" s="2">
        <f t="shared" si="6"/>
        <v>-33.32306106028437</v>
      </c>
      <c r="D39" s="5">
        <f t="shared" si="1"/>
        <v>27.961108732891113</v>
      </c>
      <c r="E39" s="4">
        <f t="shared" si="2"/>
        <v>1.8039110240184038</v>
      </c>
      <c r="F39" s="5">
        <f t="shared" si="3"/>
        <v>-13.356575594941631</v>
      </c>
      <c r="G39" s="5">
        <f t="shared" si="4"/>
        <v>140.3482671840752</v>
      </c>
      <c r="H39" s="5">
        <f t="shared" si="5"/>
        <v>19.44062408303367</v>
      </c>
      <c r="I39" s="2">
        <f t="shared" si="7"/>
        <v>-33.223407782613684</v>
      </c>
      <c r="J39" s="9">
        <f t="shared" si="8"/>
        <v>18.035242652528577</v>
      </c>
    </row>
    <row r="40" spans="1:10" ht="12.75">
      <c r="A40" s="1">
        <v>320</v>
      </c>
      <c r="B40" s="4">
        <f t="shared" si="0"/>
        <v>5.585048888888888</v>
      </c>
      <c r="C40" s="2">
        <f t="shared" si="6"/>
        <v>-27.961418221756674</v>
      </c>
      <c r="D40" s="5">
        <f t="shared" si="1"/>
        <v>33.32280136825255</v>
      </c>
      <c r="E40" s="4">
        <f t="shared" si="2"/>
        <v>1.7658711990519032</v>
      </c>
      <c r="F40" s="5">
        <f t="shared" si="3"/>
        <v>-11.177052329980228</v>
      </c>
      <c r="G40" s="5">
        <f t="shared" si="4"/>
        <v>141.51403319469068</v>
      </c>
      <c r="H40" s="5">
        <f t="shared" si="5"/>
        <v>12.913165437056762</v>
      </c>
      <c r="I40" s="2">
        <f t="shared" si="7"/>
        <v>-28.712248546156232</v>
      </c>
      <c r="J40" s="9">
        <f t="shared" si="8"/>
        <v>24.89868208628762</v>
      </c>
    </row>
    <row r="41" spans="1:10" ht="12.75">
      <c r="A41" s="1">
        <v>330</v>
      </c>
      <c r="B41" s="4">
        <f t="shared" si="0"/>
        <v>5.759581666666666</v>
      </c>
      <c r="C41" s="2">
        <f t="shared" si="6"/>
        <v>-21.75018327131738</v>
      </c>
      <c r="D41" s="5">
        <f t="shared" si="1"/>
        <v>37.67199925228426</v>
      </c>
      <c r="E41" s="4">
        <f t="shared" si="2"/>
        <v>1.7221547528003938</v>
      </c>
      <c r="F41" s="5">
        <f t="shared" si="3"/>
        <v>-8.672282348769528</v>
      </c>
      <c r="G41" s="5">
        <f t="shared" si="4"/>
        <v>142.60081355891384</v>
      </c>
      <c r="H41" s="5">
        <f t="shared" si="5"/>
        <v>7.477187188801906</v>
      </c>
      <c r="I41" s="2">
        <f t="shared" si="7"/>
        <v>-22.848956913327175</v>
      </c>
      <c r="J41" s="9">
        <f t="shared" si="8"/>
        <v>30.787629619908884</v>
      </c>
    </row>
    <row r="42" spans="1:10" ht="12.75">
      <c r="A42" s="1">
        <v>340</v>
      </c>
      <c r="B42" s="4">
        <f t="shared" si="0"/>
        <v>5.934114444444444</v>
      </c>
      <c r="C42" s="2">
        <f t="shared" si="6"/>
        <v>-14.878081121890116</v>
      </c>
      <c r="D42" s="5">
        <f t="shared" si="1"/>
        <v>40.876554430754766</v>
      </c>
      <c r="E42" s="4">
        <f t="shared" si="2"/>
        <v>1.6741210212776803</v>
      </c>
      <c r="F42" s="5">
        <f t="shared" si="3"/>
        <v>-5.920149933626746</v>
      </c>
      <c r="G42" s="5">
        <f t="shared" si="4"/>
        <v>143.4806788460748</v>
      </c>
      <c r="H42" s="5">
        <f t="shared" si="5"/>
        <v>3.392766723170439</v>
      </c>
      <c r="I42" s="2">
        <f t="shared" si="7"/>
        <v>-15.884069537860865</v>
      </c>
      <c r="J42" s="9">
        <f t="shared" si="8"/>
        <v>35.29516027111619</v>
      </c>
    </row>
    <row r="43" spans="1:10" ht="12.75">
      <c r="A43" s="1">
        <v>350</v>
      </c>
      <c r="B43" s="4">
        <f t="shared" si="0"/>
        <v>6.1086472222222215</v>
      </c>
      <c r="C43" s="2">
        <f t="shared" si="6"/>
        <v>-7.553916767989177</v>
      </c>
      <c r="D43" s="5">
        <f t="shared" si="1"/>
        <v>42.83909828021934</v>
      </c>
      <c r="E43" s="4">
        <f t="shared" si="2"/>
        <v>1.6231871312002846</v>
      </c>
      <c r="F43" s="5">
        <f t="shared" si="3"/>
        <v>-3.001850533026669</v>
      </c>
      <c r="G43" s="5">
        <f t="shared" si="4"/>
        <v>144.0520768384208</v>
      </c>
      <c r="H43" s="5">
        <f t="shared" si="5"/>
        <v>0.8588248813598796</v>
      </c>
      <c r="I43" s="2">
        <f t="shared" si="7"/>
        <v>-8.142640133695432</v>
      </c>
      <c r="J43" s="9">
        <f t="shared" si="8"/>
        <v>38.121467309647834</v>
      </c>
    </row>
    <row r="44" spans="1:10" s="7" customFormat="1" ht="12.75">
      <c r="A44" s="6">
        <v>360</v>
      </c>
      <c r="B44" s="4">
        <f t="shared" si="0"/>
        <v>6.28318</v>
      </c>
      <c r="C44" s="5">
        <f t="shared" si="6"/>
        <v>-0.00023086231202087908</v>
      </c>
      <c r="D44" s="5">
        <f t="shared" si="1"/>
        <v>43.499999999387384</v>
      </c>
      <c r="E44" s="4">
        <f t="shared" si="2"/>
        <v>1.570797927226869</v>
      </c>
      <c r="F44" s="5">
        <f t="shared" si="3"/>
        <v>-0.0001677178869385898</v>
      </c>
      <c r="G44" s="5">
        <f t="shared" si="4"/>
        <v>144.24999999981526</v>
      </c>
      <c r="H44" s="5">
        <f t="shared" si="5"/>
        <v>7.97342636360554E-10</v>
      </c>
      <c r="I44" s="5">
        <f>(((H9-H8)/10+(H44-H43)/10)/2)*($F$5)/1000</f>
        <v>-0.00012482550760062328</v>
      </c>
      <c r="J44" s="8">
        <f>(((I9-I8)/10+(I44-I43)/10)/2)*($F$5)/1000</f>
        <v>39.0840882642804</v>
      </c>
    </row>
  </sheetData>
  <mergeCells count="8">
    <mergeCell ref="G5:H5"/>
    <mergeCell ref="A2:B2"/>
    <mergeCell ref="A1:D1"/>
    <mergeCell ref="A5:B5"/>
    <mergeCell ref="D5:E5"/>
    <mergeCell ref="D4:E4"/>
    <mergeCell ref="A3:B3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6" sqref="M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Gustave Stroes</dc:creator>
  <cp:keywords/>
  <dc:description/>
  <cp:lastModifiedBy>Dr. Gustave R. Stroes</cp:lastModifiedBy>
  <dcterms:created xsi:type="dcterms:W3CDTF">2002-12-05T23:37:12Z</dcterms:created>
  <dcterms:modified xsi:type="dcterms:W3CDTF">2002-12-24T02:19:50Z</dcterms:modified>
  <cp:category/>
  <cp:version/>
  <cp:contentType/>
  <cp:contentStatus/>
</cp:coreProperties>
</file>